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25" windowHeight="9480"/>
  </bookViews>
  <sheets>
    <sheet name="目录" sheetId="19" r:id="rId1"/>
    <sheet name="预算收入" sheetId="29" r:id="rId2"/>
    <sheet name="一般转移" sheetId="27" r:id="rId3"/>
    <sheet name="专项转移" sheetId="28" r:id="rId4"/>
    <sheet name="预算支出" sheetId="12" r:id="rId5"/>
    <sheet name="平衡表" sheetId="8" r:id="rId6"/>
    <sheet name="政府性基金" sheetId="17" r:id="rId7"/>
    <sheet name="社保基金" sheetId="22" r:id="rId8"/>
    <sheet name="国有资本" sheetId="23" r:id="rId9"/>
    <sheet name="重点预留" sheetId="26" r:id="rId10"/>
    <sheet name="保民生支出预算表" sheetId="31" r:id="rId11"/>
    <sheet name="保工资、保运转支出预算表" sheetId="32" r:id="rId12"/>
  </sheets>
  <definedNames>
    <definedName name="_xlnm._FilterDatabase" localSheetId="4" hidden="1">预算支出!$B$1:$B$1592</definedName>
    <definedName name="_xlnm.Print_Titles" localSheetId="11">保工资、保运转支出预算表!$A$4:$IV$4</definedName>
    <definedName name="_xlnm.Print_Titles" localSheetId="10">保民生支出预算表!$A$4:$IV$4</definedName>
    <definedName name="_xlnm.Print_Titles" localSheetId="5">平衡表!#REF!</definedName>
    <definedName name="_xlnm.Print_Titles" localSheetId="1">预算收入!$2:$4</definedName>
    <definedName name="_xlnm.Print_Titles" localSheetId="4">预算支出!#REF!</definedName>
  </definedNames>
  <calcPr calcId="124519"/>
</workbook>
</file>

<file path=xl/calcChain.xml><?xml version="1.0" encoding="utf-8"?>
<calcChain xmlns="http://schemas.openxmlformats.org/spreadsheetml/2006/main">
  <c r="B26" i="32"/>
  <c r="B14"/>
  <c r="B11"/>
  <c r="B7"/>
  <c r="B52" i="31"/>
  <c r="B46"/>
  <c r="B43" s="1"/>
  <c r="B27"/>
  <c r="B25"/>
  <c r="B20"/>
  <c r="B6" s="1"/>
  <c r="B5" s="1"/>
  <c r="B6" i="32" l="1"/>
  <c r="B5" s="1"/>
  <c r="C1594" i="12"/>
  <c r="C1584"/>
  <c r="C1582" s="1"/>
  <c r="C1574"/>
  <c r="C1570"/>
  <c r="C1557"/>
  <c r="C1549"/>
  <c r="C1543"/>
  <c r="C1537"/>
  <c r="C1525"/>
  <c r="D1524"/>
  <c r="C1512"/>
  <c r="C1506"/>
  <c r="C1501"/>
  <c r="C1487"/>
  <c r="C1472"/>
  <c r="D1471"/>
  <c r="C1467"/>
  <c r="C1463"/>
  <c r="C1453"/>
  <c r="D1452"/>
  <c r="C1450"/>
  <c r="C1435"/>
  <c r="C1426"/>
  <c r="C1407"/>
  <c r="C1388"/>
  <c r="D1387"/>
  <c r="C1377"/>
  <c r="C1375"/>
  <c r="C1370"/>
  <c r="C1364"/>
  <c r="C1354"/>
  <c r="C1347"/>
  <c r="C1343"/>
  <c r="C1337"/>
  <c r="C1327"/>
  <c r="C1326" s="1"/>
  <c r="D1326"/>
  <c r="C1320"/>
  <c r="C1316"/>
  <c r="C1309"/>
  <c r="C1302"/>
  <c r="C1288"/>
  <c r="C1283"/>
  <c r="C1267"/>
  <c r="C1257"/>
  <c r="D1256"/>
  <c r="C1253"/>
  <c r="C1249"/>
  <c r="C1245"/>
  <c r="C1242"/>
  <c r="C1233"/>
  <c r="C1226"/>
  <c r="C1217"/>
  <c r="C1212"/>
  <c r="C1207"/>
  <c r="C1202"/>
  <c r="C1197"/>
  <c r="C1190"/>
  <c r="C1185"/>
  <c r="C1175"/>
  <c r="C1165"/>
  <c r="C1142"/>
  <c r="D1141"/>
  <c r="C1138"/>
  <c r="C1133"/>
  <c r="C1130"/>
  <c r="C1125"/>
  <c r="C1120"/>
  <c r="C1115"/>
  <c r="C1112"/>
  <c r="C1105"/>
  <c r="C1098"/>
  <c r="C1092"/>
  <c r="C1081"/>
  <c r="C1070"/>
  <c r="C1044"/>
  <c r="C1019"/>
  <c r="C993"/>
  <c r="D992"/>
  <c r="C990"/>
  <c r="C987"/>
  <c r="C981"/>
  <c r="C977"/>
  <c r="C973"/>
  <c r="C969"/>
  <c r="C963"/>
  <c r="C958"/>
  <c r="C945"/>
  <c r="C943"/>
  <c r="C941"/>
  <c r="C938"/>
  <c r="C936"/>
  <c r="C925"/>
  <c r="D924"/>
  <c r="C922"/>
  <c r="C917"/>
  <c r="C912"/>
  <c r="C897"/>
  <c r="C895"/>
  <c r="C893"/>
  <c r="C887"/>
  <c r="C885"/>
  <c r="C883"/>
  <c r="C880"/>
  <c r="C877"/>
  <c r="C871"/>
  <c r="C864"/>
  <c r="C858"/>
  <c r="C849"/>
  <c r="C845"/>
  <c r="C836"/>
  <c r="D835"/>
  <c r="C833"/>
  <c r="C831"/>
  <c r="C829"/>
  <c r="C820"/>
  <c r="C817"/>
  <c r="C813"/>
  <c r="C809"/>
  <c r="C804"/>
  <c r="C800"/>
  <c r="C797"/>
  <c r="C785"/>
  <c r="C781"/>
  <c r="C768"/>
  <c r="C763"/>
  <c r="D762"/>
  <c r="C757"/>
  <c r="C754"/>
  <c r="C749"/>
  <c r="C745"/>
  <c r="C740"/>
  <c r="C736"/>
  <c r="C729"/>
  <c r="C724"/>
  <c r="C721"/>
  <c r="C718"/>
  <c r="C710"/>
  <c r="C705"/>
  <c r="C701"/>
  <c r="C698"/>
  <c r="C695"/>
  <c r="C691"/>
  <c r="C687"/>
  <c r="C684"/>
  <c r="C681"/>
  <c r="C678"/>
  <c r="C673"/>
  <c r="C664"/>
  <c r="C656"/>
  <c r="C649"/>
  <c r="C641"/>
  <c r="C631"/>
  <c r="C627"/>
  <c r="C618"/>
  <c r="C615"/>
  <c r="C607"/>
  <c r="C593"/>
  <c r="D592"/>
  <c r="C588"/>
  <c r="C585"/>
  <c r="C579"/>
  <c r="C572"/>
  <c r="C567"/>
  <c r="C558"/>
  <c r="C547"/>
  <c r="C539"/>
  <c r="C523"/>
  <c r="D522"/>
  <c r="C517"/>
  <c r="C510"/>
  <c r="C507"/>
  <c r="C503"/>
  <c r="C496"/>
  <c r="C491"/>
  <c r="C486"/>
  <c r="C480"/>
  <c r="C474"/>
  <c r="C465"/>
  <c r="C460"/>
  <c r="D459"/>
  <c r="C457"/>
  <c r="C450"/>
  <c r="C444"/>
  <c r="C440"/>
  <c r="C436"/>
  <c r="C432"/>
  <c r="C426"/>
  <c r="C419"/>
  <c r="C410"/>
  <c r="C405"/>
  <c r="D404"/>
  <c r="C402"/>
  <c r="C396"/>
  <c r="C388"/>
  <c r="C378"/>
  <c r="C368"/>
  <c r="C352"/>
  <c r="C343"/>
  <c r="C335"/>
  <c r="C328"/>
  <c r="C319"/>
  <c r="C316"/>
  <c r="C313"/>
  <c r="C303"/>
  <c r="C301"/>
  <c r="C299"/>
  <c r="C297"/>
  <c r="C294"/>
  <c r="C288"/>
  <c r="C283"/>
  <c r="C281"/>
  <c r="C277"/>
  <c r="C271"/>
  <c r="C268"/>
  <c r="C265"/>
  <c r="C258"/>
  <c r="C254"/>
  <c r="C248"/>
  <c r="C231"/>
  <c r="C225"/>
  <c r="C219"/>
  <c r="C213"/>
  <c r="C205"/>
  <c r="C199"/>
  <c r="C192"/>
  <c r="C185"/>
  <c r="C178"/>
  <c r="C171"/>
  <c r="C165"/>
  <c r="C157"/>
  <c r="C150"/>
  <c r="C136"/>
  <c r="C125"/>
  <c r="C116"/>
  <c r="C106"/>
  <c r="C93"/>
  <c r="C84"/>
  <c r="C72"/>
  <c r="C61"/>
  <c r="C50"/>
  <c r="C38"/>
  <c r="C27"/>
  <c r="C18"/>
  <c r="C6"/>
  <c r="D5"/>
  <c r="C75" i="26"/>
  <c r="B17" i="29"/>
  <c r="C296" i="12" l="1"/>
  <c r="C404"/>
  <c r="C924"/>
  <c r="C315"/>
  <c r="C5"/>
  <c r="C522"/>
  <c r="C723"/>
  <c r="C992"/>
  <c r="C1471"/>
  <c r="C257"/>
  <c r="C762"/>
  <c r="C1452"/>
  <c r="C459"/>
  <c r="C592"/>
  <c r="C835"/>
  <c r="C1346"/>
  <c r="C1524"/>
  <c r="C1141"/>
  <c r="C1256"/>
  <c r="C1387"/>
  <c r="D1602"/>
  <c r="C118" i="26"/>
  <c r="C115" s="1"/>
  <c r="C108"/>
  <c r="C99"/>
  <c r="C96"/>
  <c r="C94"/>
  <c r="C90"/>
  <c r="C86"/>
  <c r="C78"/>
  <c r="E61"/>
  <c r="D61"/>
  <c r="C55"/>
  <c r="C36" s="1"/>
  <c r="C28"/>
  <c r="C20"/>
  <c r="C17"/>
  <c r="C15"/>
  <c r="C13"/>
  <c r="C10"/>
  <c r="C7"/>
  <c r="C34" i="27"/>
  <c r="C40" s="1"/>
  <c r="C25"/>
  <c r="C11"/>
  <c r="C10"/>
  <c r="C5" i="26" l="1"/>
  <c r="C61"/>
  <c r="C1602" i="12"/>
  <c r="C106" i="26"/>
  <c r="C98" l="1"/>
  <c r="C97" l="1"/>
  <c r="C128" s="1"/>
  <c r="M92" i="17" l="1"/>
  <c r="L92"/>
  <c r="G92" l="1"/>
  <c r="F92"/>
  <c r="D18" i="23" l="1"/>
  <c r="B18"/>
  <c r="F15" i="8"/>
  <c r="C21" i="28" l="1"/>
  <c r="B5" i="29" l="1"/>
  <c r="B16" l="1"/>
  <c r="B29" l="1"/>
  <c r="B21" i="22" l="1"/>
  <c r="B20"/>
  <c r="B19"/>
  <c r="B18"/>
  <c r="B17"/>
  <c r="B16"/>
  <c r="B15"/>
  <c r="D14"/>
  <c r="C14"/>
  <c r="B13"/>
  <c r="B12"/>
  <c r="B11"/>
  <c r="B10"/>
  <c r="B9"/>
  <c r="B8"/>
  <c r="D7"/>
  <c r="C7"/>
  <c r="B6"/>
  <c r="D22" l="1"/>
  <c r="C22"/>
  <c r="C23" s="1"/>
  <c r="B14"/>
  <c r="B7"/>
  <c r="B22" l="1"/>
  <c r="D23"/>
  <c r="B23" s="1"/>
  <c r="C15" i="8" l="1"/>
</calcChain>
</file>

<file path=xl/sharedStrings.xml><?xml version="1.0" encoding="utf-8"?>
<sst xmlns="http://schemas.openxmlformats.org/spreadsheetml/2006/main" count="2518" uniqueCount="1910">
  <si>
    <t>目      录</t>
  </si>
  <si>
    <r>
      <rPr>
        <sz val="12"/>
        <rFont val="宋体"/>
        <family val="3"/>
        <charset val="134"/>
      </rPr>
      <t>表</t>
    </r>
    <r>
      <rPr>
        <sz val="12"/>
        <rFont val="Times New Roman"/>
        <family val="1"/>
      </rPr>
      <t>1</t>
    </r>
    <r>
      <rPr>
        <sz val="12"/>
        <rFont val="宋体"/>
        <family val="3"/>
        <charset val="134"/>
      </rPr>
      <t>：</t>
    </r>
  </si>
  <si>
    <t>单位：万元</t>
  </si>
  <si>
    <r>
      <rPr>
        <sz val="12"/>
        <rFont val="宋体"/>
        <family val="3"/>
        <charset val="134"/>
      </rPr>
      <t>收</t>
    </r>
    <r>
      <rPr>
        <sz val="12"/>
        <rFont val="Times New Roman"/>
        <family val="1"/>
      </rPr>
      <t xml:space="preserve">  </t>
    </r>
    <r>
      <rPr>
        <sz val="12"/>
        <rFont val="宋体"/>
        <family val="3"/>
        <charset val="134"/>
      </rPr>
      <t>入</t>
    </r>
    <r>
      <rPr>
        <sz val="12"/>
        <rFont val="Times New Roman"/>
        <family val="1"/>
      </rPr>
      <t xml:space="preserve">  </t>
    </r>
    <r>
      <rPr>
        <sz val="12"/>
        <rFont val="宋体"/>
        <family val="3"/>
        <charset val="134"/>
      </rPr>
      <t>项</t>
    </r>
    <r>
      <rPr>
        <sz val="12"/>
        <rFont val="Times New Roman"/>
        <family val="1"/>
      </rPr>
      <t xml:space="preserve">  </t>
    </r>
    <r>
      <rPr>
        <sz val="12"/>
        <rFont val="宋体"/>
        <family val="3"/>
        <charset val="134"/>
      </rPr>
      <t>目</t>
    </r>
  </si>
  <si>
    <t>年度预算</t>
  </si>
  <si>
    <t>备注</t>
  </si>
  <si>
    <t>一、税收收入</t>
  </si>
  <si>
    <t>二、非税收入</t>
  </si>
  <si>
    <t>合         计</t>
  </si>
  <si>
    <t>附：1、国税部门收入</t>
  </si>
  <si>
    <t xml:space="preserve"> 其中：上划中央税收</t>
  </si>
  <si>
    <r>
      <rPr>
        <sz val="12"/>
        <rFont val="宋体"/>
        <family val="3"/>
        <charset val="134"/>
      </rPr>
      <t xml:space="preserve">   上划增值税75%</t>
    </r>
    <r>
      <rPr>
        <sz val="12"/>
        <rFont val="宋体"/>
        <family val="3"/>
        <charset val="134"/>
      </rPr>
      <t>(50%)</t>
    </r>
  </si>
  <si>
    <t xml:space="preserve">   上划消费税</t>
  </si>
  <si>
    <t xml:space="preserve">   上划企业所得税60%</t>
  </si>
  <si>
    <t xml:space="preserve">   上划个人所得税60%</t>
  </si>
  <si>
    <t>上划省级税收</t>
  </si>
  <si>
    <t xml:space="preserve">  上划增值税6.25%（12.5%）</t>
  </si>
  <si>
    <t xml:space="preserve">   上划企业所得税12%</t>
  </si>
  <si>
    <t xml:space="preserve">   上划个人所得税12%</t>
  </si>
  <si>
    <t xml:space="preserve"> 2、地税部门收入</t>
  </si>
  <si>
    <t xml:space="preserve">   上划改征增值税(50%)</t>
  </si>
  <si>
    <r>
      <rPr>
        <sz val="12"/>
        <rFont val="宋体"/>
        <family val="3"/>
        <charset val="134"/>
      </rPr>
      <t xml:space="preserve"> </t>
    </r>
    <r>
      <rPr>
        <sz val="12"/>
        <rFont val="宋体"/>
        <family val="3"/>
        <charset val="134"/>
      </rPr>
      <t xml:space="preserve">  上划营业税（50%）</t>
    </r>
  </si>
  <si>
    <r>
      <rPr>
        <sz val="12"/>
        <rFont val="宋体"/>
        <family val="3"/>
        <charset val="134"/>
      </rPr>
      <t xml:space="preserve">   上划营业税25%</t>
    </r>
    <r>
      <rPr>
        <sz val="12"/>
        <rFont val="宋体"/>
        <family val="3"/>
        <charset val="134"/>
      </rPr>
      <t>(12.5%)</t>
    </r>
  </si>
  <si>
    <t xml:space="preserve">   上划资源税25%</t>
  </si>
  <si>
    <t xml:space="preserve">   上划城镇土地使用税30%</t>
  </si>
  <si>
    <t xml:space="preserve"> 3、财政部门收入</t>
  </si>
  <si>
    <t>财政总收入合计</t>
  </si>
  <si>
    <r>
      <rPr>
        <sz val="12"/>
        <rFont val="宋体"/>
        <family val="3"/>
        <charset val="134"/>
      </rPr>
      <t>项</t>
    </r>
    <r>
      <rPr>
        <sz val="12"/>
        <rFont val="Times New Roman"/>
        <family val="1"/>
      </rPr>
      <t xml:space="preserve">         </t>
    </r>
    <r>
      <rPr>
        <sz val="12"/>
        <rFont val="宋体"/>
        <family val="3"/>
        <charset val="134"/>
      </rPr>
      <t>目</t>
    </r>
  </si>
  <si>
    <t>“两税”返还收入</t>
  </si>
  <si>
    <t>营改增补助基数</t>
  </si>
  <si>
    <t>所得税收入</t>
  </si>
  <si>
    <t>省直管县改革补助基数</t>
  </si>
  <si>
    <t>城镇土地使用税补助基数</t>
  </si>
  <si>
    <t>教育绩效工资</t>
  </si>
  <si>
    <t>产粮大县奖励</t>
  </si>
  <si>
    <t>工资转移支付</t>
  </si>
  <si>
    <t>税费改革转移支付收入</t>
  </si>
  <si>
    <t>农业税、特产税补助</t>
  </si>
  <si>
    <t>国有农场改革</t>
  </si>
  <si>
    <r>
      <rPr>
        <sz val="11"/>
        <rFont val="宋体"/>
        <family val="3"/>
        <charset val="134"/>
      </rPr>
      <t>洞庭湖转移支付</t>
    </r>
  </si>
  <si>
    <t>高新区教育人员经费基数</t>
  </si>
  <si>
    <t>高新区教育费附加划转</t>
  </si>
  <si>
    <t>省市单位及企业下放补助</t>
  </si>
  <si>
    <t>生猪调出大县奖励</t>
  </si>
  <si>
    <t>代管鱼形山辖区社会事务收入</t>
  </si>
  <si>
    <t>市级路灯电费下放基数</t>
  </si>
  <si>
    <t>革命老区资金收入</t>
  </si>
  <si>
    <t>市区新体制补助基数</t>
  </si>
  <si>
    <t>医疗救助中央和省级财政补助资金</t>
  </si>
  <si>
    <t>民政一般转移支付</t>
  </si>
  <si>
    <t>城乡居民基本养老保险一般性转移支付</t>
  </si>
  <si>
    <t>基本公共卫生服务补助资金</t>
  </si>
  <si>
    <t>计划生育转移支付资金</t>
  </si>
  <si>
    <t>优抚转移支付资金</t>
  </si>
  <si>
    <t>合计</t>
  </si>
  <si>
    <t>支出科目编码</t>
  </si>
  <si>
    <t>支出科目名称</t>
  </si>
  <si>
    <t>一般公共服务支出</t>
  </si>
  <si>
    <t>人大事务</t>
  </si>
  <si>
    <t>行政运行</t>
  </si>
  <si>
    <t>一般行政管理事务</t>
  </si>
  <si>
    <t>机关服务</t>
  </si>
  <si>
    <t>人大会议</t>
  </si>
  <si>
    <t>人大立法</t>
  </si>
  <si>
    <t>人大监督</t>
  </si>
  <si>
    <t>人大代表履职能力提升</t>
  </si>
  <si>
    <t>代表工作</t>
  </si>
  <si>
    <t>人大信访工作</t>
  </si>
  <si>
    <t>事业运行</t>
  </si>
  <si>
    <t>其他人大事务支出</t>
  </si>
  <si>
    <t>政协事务</t>
  </si>
  <si>
    <t>政协会议</t>
  </si>
  <si>
    <t>委员视察</t>
  </si>
  <si>
    <t>参政议政</t>
  </si>
  <si>
    <t>其他政协事务支出</t>
  </si>
  <si>
    <t>政府办公厅（室）及相关机构事务</t>
  </si>
  <si>
    <t>2010301</t>
  </si>
  <si>
    <t>专项服务</t>
  </si>
  <si>
    <t>专项业务活动</t>
  </si>
  <si>
    <t>政务公开审批</t>
  </si>
  <si>
    <t>信访事务</t>
  </si>
  <si>
    <t>参事事务</t>
  </si>
  <si>
    <t>其他政府办公厅（室）及相关机构事务支出</t>
  </si>
  <si>
    <t>发展与改革事务</t>
  </si>
  <si>
    <t>战略规划与实施</t>
  </si>
  <si>
    <t>日常经济运行调节</t>
  </si>
  <si>
    <t>社会事业发展规划</t>
  </si>
  <si>
    <t>经济体制改革研究</t>
  </si>
  <si>
    <t>物价管理</t>
  </si>
  <si>
    <t>应对气候变化管理事务</t>
  </si>
  <si>
    <t>其他发展与改革事务支出</t>
  </si>
  <si>
    <t>统计信息事务</t>
  </si>
  <si>
    <t>信息事务</t>
  </si>
  <si>
    <t>专项统计业务</t>
  </si>
  <si>
    <t>统计管理</t>
  </si>
  <si>
    <t>专项普查活动</t>
  </si>
  <si>
    <t>统计抽样调查</t>
  </si>
  <si>
    <t>其他统计信息事务支出</t>
  </si>
  <si>
    <t>财政事务</t>
  </si>
  <si>
    <t>预算改革业务</t>
  </si>
  <si>
    <t>财政国库业务</t>
  </si>
  <si>
    <t>财政监察</t>
  </si>
  <si>
    <t>信息化建设</t>
  </si>
  <si>
    <t>财政委托业务支出</t>
  </si>
  <si>
    <t>其他财政事务支出</t>
  </si>
  <si>
    <t>税收事务</t>
  </si>
  <si>
    <t>税务办案</t>
  </si>
  <si>
    <t>税务登记证及发票管理</t>
  </si>
  <si>
    <t>代扣代收代征税款手续费</t>
  </si>
  <si>
    <t>税务宣传</t>
  </si>
  <si>
    <t>协税护税</t>
  </si>
  <si>
    <t>其他税收事务支出</t>
  </si>
  <si>
    <t>审计事务</t>
  </si>
  <si>
    <t>审计业务</t>
  </si>
  <si>
    <t>审计管理</t>
  </si>
  <si>
    <t>其他审计事务支出</t>
  </si>
  <si>
    <t>海关事务</t>
  </si>
  <si>
    <t>缉私办案</t>
  </si>
  <si>
    <t>口岸管理</t>
  </si>
  <si>
    <t>海关关务</t>
  </si>
  <si>
    <t>关税征管</t>
  </si>
  <si>
    <t>海关监管</t>
  </si>
  <si>
    <t>检验检疫</t>
  </si>
  <si>
    <t>其他海关事务支出</t>
  </si>
  <si>
    <t>人力资源事务</t>
  </si>
  <si>
    <t>政府特殊津贴</t>
  </si>
  <si>
    <t>资助留学回国人员</t>
  </si>
  <si>
    <t>博士后日常经费</t>
  </si>
  <si>
    <t>引进人才费用</t>
  </si>
  <si>
    <t>其他人力资源事务支出</t>
  </si>
  <si>
    <t>纪检监察事务</t>
  </si>
  <si>
    <t>大案要案查处</t>
  </si>
  <si>
    <t>派驻派出机构</t>
  </si>
  <si>
    <t>中央巡视</t>
  </si>
  <si>
    <t>其他纪检监察事务支出</t>
  </si>
  <si>
    <t>商贸事务</t>
  </si>
  <si>
    <t>对外贸易管理</t>
  </si>
  <si>
    <t>国际经济合作</t>
  </si>
  <si>
    <t>外资管理</t>
  </si>
  <si>
    <t>国内贸易管理</t>
  </si>
  <si>
    <t>招商引资</t>
  </si>
  <si>
    <t>其他商贸事务支出</t>
  </si>
  <si>
    <t>知识产权事务</t>
  </si>
  <si>
    <t>专利审批</t>
  </si>
  <si>
    <t>国家知识产权战略</t>
  </si>
  <si>
    <t>专利试点和产业化推进</t>
  </si>
  <si>
    <t>专利执法</t>
  </si>
  <si>
    <t>国际组织专项活动</t>
  </si>
  <si>
    <t>知识产权宏观管理</t>
  </si>
  <si>
    <t>商标管理</t>
  </si>
  <si>
    <t>原产地地理标志管理</t>
  </si>
  <si>
    <t>其他知识产权事务支出</t>
  </si>
  <si>
    <t>民族事务</t>
  </si>
  <si>
    <t>民族工作专项</t>
  </si>
  <si>
    <t>其他民族事务支出</t>
  </si>
  <si>
    <t>港澳台事务</t>
  </si>
  <si>
    <t>港澳事务</t>
  </si>
  <si>
    <t>台湾事务</t>
  </si>
  <si>
    <t>其他港澳台事务支出</t>
  </si>
  <si>
    <t>档案事务</t>
  </si>
  <si>
    <t>档案馆</t>
  </si>
  <si>
    <t>其他档案事务支出</t>
  </si>
  <si>
    <t>民主党派及工商联事务</t>
  </si>
  <si>
    <t>其他民主党派及工商联事务支出</t>
  </si>
  <si>
    <t>群众团体事务</t>
  </si>
  <si>
    <t>工会事务</t>
  </si>
  <si>
    <t>其他群众团体事务支出</t>
  </si>
  <si>
    <t>党委办公厅（室）及相关机构事务</t>
  </si>
  <si>
    <t>专项业务</t>
  </si>
  <si>
    <t>其他党委办公厅（室）及相关机构事务支出</t>
  </si>
  <si>
    <t>组织事务</t>
  </si>
  <si>
    <t>公务员事务</t>
  </si>
  <si>
    <t>其他组织事务支出</t>
  </si>
  <si>
    <t>宣传事务</t>
  </si>
  <si>
    <t>其他宣传事务支出</t>
  </si>
  <si>
    <t>统战事务</t>
  </si>
  <si>
    <t>宗教事务</t>
  </si>
  <si>
    <t>华侨事务</t>
  </si>
  <si>
    <t>其他统战事务支出</t>
  </si>
  <si>
    <t>对外联络事务</t>
  </si>
  <si>
    <t>其他对外联络事务支出</t>
  </si>
  <si>
    <t>其他共产党事务支出</t>
  </si>
  <si>
    <t>网信事务</t>
  </si>
  <si>
    <t>其他网信事务支出</t>
  </si>
  <si>
    <t>市场监督管理事务</t>
  </si>
  <si>
    <t>市场监督管理专项</t>
  </si>
  <si>
    <t>市场监管执法</t>
  </si>
  <si>
    <t>消费者权益保护</t>
  </si>
  <si>
    <t>价格监督检查</t>
  </si>
  <si>
    <t>市场监督管理技术支持</t>
  </si>
  <si>
    <t>认证认可监督管理</t>
  </si>
  <si>
    <t>标准化管理</t>
  </si>
  <si>
    <t>药品事务</t>
  </si>
  <si>
    <t>医疗器械事务</t>
  </si>
  <si>
    <t>化妆品事务</t>
  </si>
  <si>
    <t>其他市场监督管理事务</t>
  </si>
  <si>
    <t>其他一般公共服务支出</t>
  </si>
  <si>
    <t>国家赔偿费用支出</t>
  </si>
  <si>
    <t>外交支出</t>
  </si>
  <si>
    <t>外交管理事务</t>
  </si>
  <si>
    <t>其他外交管理事务支出</t>
  </si>
  <si>
    <t>驻外机构</t>
  </si>
  <si>
    <t>驻外使领馆（团、处）</t>
  </si>
  <si>
    <t>其他驻外机构支出</t>
  </si>
  <si>
    <t>对外援助</t>
  </si>
  <si>
    <t>援外优惠贷款贴息</t>
  </si>
  <si>
    <t>国际组织</t>
  </si>
  <si>
    <t>国际组织会费</t>
  </si>
  <si>
    <t>国际组织捐赠</t>
  </si>
  <si>
    <t>维和摊款</t>
  </si>
  <si>
    <t>国际组织股金及基金</t>
  </si>
  <si>
    <t>其他国际组织支出</t>
  </si>
  <si>
    <t>对外合作与交流</t>
  </si>
  <si>
    <t>在华国际会议</t>
  </si>
  <si>
    <t>国际交流活动</t>
  </si>
  <si>
    <t>其他对外合作与交流支出</t>
  </si>
  <si>
    <t>对外宣传</t>
  </si>
  <si>
    <t>边界勘界联检</t>
  </si>
  <si>
    <t>边界勘界</t>
  </si>
  <si>
    <t>边界联检</t>
  </si>
  <si>
    <t>边界界桩维护</t>
  </si>
  <si>
    <t>其他支出</t>
  </si>
  <si>
    <t>国际发展合作</t>
  </si>
  <si>
    <t>其他国际发展合作支出</t>
  </si>
  <si>
    <t>其他外交支出</t>
  </si>
  <si>
    <t>国防支出</t>
  </si>
  <si>
    <t>现役部队</t>
  </si>
  <si>
    <t>国防科研事业</t>
  </si>
  <si>
    <t>专项工程</t>
  </si>
  <si>
    <t>国防动员</t>
  </si>
  <si>
    <t>兵役征集</t>
  </si>
  <si>
    <t>经济动员</t>
  </si>
  <si>
    <t>人民防空</t>
  </si>
  <si>
    <t>交通战备</t>
  </si>
  <si>
    <t>国防教育</t>
  </si>
  <si>
    <t>预备役部队</t>
  </si>
  <si>
    <t>民兵</t>
  </si>
  <si>
    <t>边海防</t>
  </si>
  <si>
    <t>其他国防动员支出</t>
  </si>
  <si>
    <t>其他国防支出</t>
  </si>
  <si>
    <t>公共安全支出</t>
  </si>
  <si>
    <t>武装警察部队</t>
  </si>
  <si>
    <t>其他武装警察部队支出</t>
  </si>
  <si>
    <t>公安</t>
  </si>
  <si>
    <t>执法办案</t>
  </si>
  <si>
    <t>特别业务</t>
  </si>
  <si>
    <t>其他公安支出</t>
  </si>
  <si>
    <t>国家安全</t>
  </si>
  <si>
    <t>安全业务</t>
  </si>
  <si>
    <t>其他国家安全支出</t>
  </si>
  <si>
    <t>检察</t>
  </si>
  <si>
    <t>“两房”建设</t>
  </si>
  <si>
    <t>检察监督</t>
  </si>
  <si>
    <t>其他检察支出</t>
  </si>
  <si>
    <t>法院</t>
  </si>
  <si>
    <t>案件审判</t>
  </si>
  <si>
    <t>案件执行</t>
  </si>
  <si>
    <t>“两庭”建设</t>
  </si>
  <si>
    <t>其他法院支出</t>
  </si>
  <si>
    <t>司法</t>
  </si>
  <si>
    <t>基层司法业务</t>
  </si>
  <si>
    <t>普法宣传</t>
  </si>
  <si>
    <t>律师公证管理</t>
  </si>
  <si>
    <t>国家统一法律职业资格考试</t>
  </si>
  <si>
    <t>仲裁</t>
  </si>
  <si>
    <t>社区矫正</t>
  </si>
  <si>
    <t>司法鉴定</t>
  </si>
  <si>
    <t>法制建设</t>
  </si>
  <si>
    <t>其他司法支出</t>
  </si>
  <si>
    <t>监狱</t>
  </si>
  <si>
    <t>犯人生活</t>
  </si>
  <si>
    <t>犯人改造</t>
  </si>
  <si>
    <t>狱政设施建设</t>
  </si>
  <si>
    <t>其他监狱支出</t>
  </si>
  <si>
    <t>强制隔离戒毒</t>
  </si>
  <si>
    <t>强制隔离戒毒人员生活</t>
  </si>
  <si>
    <t>强制隔离戒毒人员教育</t>
  </si>
  <si>
    <t>所政设施建设</t>
  </si>
  <si>
    <t>其他强制隔离戒毒支出</t>
  </si>
  <si>
    <t>国家保密</t>
  </si>
  <si>
    <t>保密技术</t>
  </si>
  <si>
    <t>保密管理</t>
  </si>
  <si>
    <t>其他国家保密支出</t>
  </si>
  <si>
    <t>缉私警察</t>
  </si>
  <si>
    <t>缉私业务</t>
  </si>
  <si>
    <t>其他缉私警察支出</t>
  </si>
  <si>
    <t>其他公共安全支出</t>
  </si>
  <si>
    <t>教育支出</t>
  </si>
  <si>
    <t>教育管理事务</t>
  </si>
  <si>
    <t>其他教育管理事务支出</t>
  </si>
  <si>
    <t>普通教育</t>
  </si>
  <si>
    <t>学前教育</t>
  </si>
  <si>
    <t>小学教育</t>
  </si>
  <si>
    <t>初中教育</t>
  </si>
  <si>
    <t>高中教育</t>
  </si>
  <si>
    <t>高等教育</t>
  </si>
  <si>
    <t>化解农村义务教育债务支出</t>
  </si>
  <si>
    <t>化解普通高中债务支出</t>
  </si>
  <si>
    <t>其他普通教育支出</t>
  </si>
  <si>
    <t>职业教育</t>
  </si>
  <si>
    <t>初等职业教育</t>
  </si>
  <si>
    <t>技校教育</t>
  </si>
  <si>
    <t>职业高中教育</t>
  </si>
  <si>
    <t>高等职业教育</t>
  </si>
  <si>
    <t>其他职业教育支出</t>
  </si>
  <si>
    <t>成人教育</t>
  </si>
  <si>
    <t>成人初等教育</t>
  </si>
  <si>
    <t>成人中等教育</t>
  </si>
  <si>
    <t>成人高等教育</t>
  </si>
  <si>
    <t>成人广播电视教育</t>
  </si>
  <si>
    <t>其他成人教育支出</t>
  </si>
  <si>
    <t>广播电视教育</t>
  </si>
  <si>
    <t>广播电视学校</t>
  </si>
  <si>
    <t>教育电视台</t>
  </si>
  <si>
    <t>其他广播电视教育支出</t>
  </si>
  <si>
    <t>留学教育</t>
  </si>
  <si>
    <t>出国留学教育</t>
  </si>
  <si>
    <t>来华留学教育</t>
  </si>
  <si>
    <t>其他留学教育支出</t>
  </si>
  <si>
    <t>特殊教育</t>
  </si>
  <si>
    <t>特殊学校教育</t>
  </si>
  <si>
    <t>工读学校教育</t>
  </si>
  <si>
    <t>其他特殊教育支出</t>
  </si>
  <si>
    <t>进修及培训</t>
  </si>
  <si>
    <t>教师进修</t>
  </si>
  <si>
    <t>干部教育</t>
  </si>
  <si>
    <t>培训支出</t>
  </si>
  <si>
    <t>退役士兵能力提升</t>
  </si>
  <si>
    <t>其他进修及培训</t>
  </si>
  <si>
    <t>教育费附加安排的支出</t>
  </si>
  <si>
    <t>农村中小学校舍建设</t>
  </si>
  <si>
    <t>农村中小学教学设施</t>
  </si>
  <si>
    <t>城市中小学校舍建设</t>
  </si>
  <si>
    <t>城市中小学教学设施</t>
  </si>
  <si>
    <t>中等职业学校教学设施</t>
  </si>
  <si>
    <t>其他教育费附加安排的支出</t>
  </si>
  <si>
    <t>其他教育支出</t>
  </si>
  <si>
    <t>科学技术支出</t>
  </si>
  <si>
    <t>科学技术管理事务</t>
  </si>
  <si>
    <t>其他科学技术管理事务支出</t>
  </si>
  <si>
    <t>基础研究</t>
  </si>
  <si>
    <t>机构运行</t>
  </si>
  <si>
    <t>重点基础研究规划</t>
  </si>
  <si>
    <t>自然科学基金</t>
  </si>
  <si>
    <t>重点实验室及相关设施</t>
  </si>
  <si>
    <t>重大科学工程</t>
  </si>
  <si>
    <t>专项基础科研</t>
  </si>
  <si>
    <t>专项技术基础</t>
  </si>
  <si>
    <t>其他基础研究支出</t>
  </si>
  <si>
    <t>应用研究</t>
  </si>
  <si>
    <t>社会公益研究</t>
  </si>
  <si>
    <t>高技术研究</t>
  </si>
  <si>
    <t>专项科研试制</t>
  </si>
  <si>
    <t>其他应用研究支出</t>
  </si>
  <si>
    <t>技术研究与开发</t>
  </si>
  <si>
    <t>应用技术研究与开发</t>
  </si>
  <si>
    <t>产业技术研究与开发</t>
  </si>
  <si>
    <t>科技成果转化与扩散</t>
  </si>
  <si>
    <t>其他技术研究与开发支出</t>
  </si>
  <si>
    <t>科技条件与服务</t>
  </si>
  <si>
    <t>技术创新服务体系</t>
  </si>
  <si>
    <t>科技条件专项</t>
  </si>
  <si>
    <t>其他科技条件与服务支出</t>
  </si>
  <si>
    <t>社会科学</t>
  </si>
  <si>
    <t>社会科学研究机构</t>
  </si>
  <si>
    <t>社会科学研究</t>
  </si>
  <si>
    <t>社科基金支出</t>
  </si>
  <si>
    <t>其他社会科学支出</t>
  </si>
  <si>
    <t>科学技术普及</t>
  </si>
  <si>
    <t>科普活动</t>
  </si>
  <si>
    <t>青少年科技活动</t>
  </si>
  <si>
    <t>学术交流活动</t>
  </si>
  <si>
    <t>科技馆站</t>
  </si>
  <si>
    <t>其他科学技术普及支出</t>
  </si>
  <si>
    <t>科技交流与合作</t>
  </si>
  <si>
    <t>国际交流与合作</t>
  </si>
  <si>
    <t>重大科技合作项目</t>
  </si>
  <si>
    <t>其他科技交流与合作支出</t>
  </si>
  <si>
    <t>科技重大项目</t>
  </si>
  <si>
    <t>科技重大专项</t>
  </si>
  <si>
    <t>重点研发计划</t>
  </si>
  <si>
    <t>核电站乏燃料处理处置基金支出</t>
  </si>
  <si>
    <t>乏燃料运输</t>
  </si>
  <si>
    <t>乏燃料离堆贮存</t>
  </si>
  <si>
    <t>乏燃料后处理</t>
  </si>
  <si>
    <t>高放废物的处理处置</t>
  </si>
  <si>
    <t>乏燃料后处理厂的建设、运行、改造和退役</t>
  </si>
  <si>
    <t>其他乏燃料处理处置基金支出</t>
  </si>
  <si>
    <t>其他科学技术支出</t>
  </si>
  <si>
    <t>科技奖励</t>
  </si>
  <si>
    <t>核应急</t>
  </si>
  <si>
    <t>转制科研机构</t>
  </si>
  <si>
    <t>文化旅游体育与传媒支出</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</si>
  <si>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</si>
  <si>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</si>
  <si>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</si>
  <si>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</si>
  <si>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</si>
  <si>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</si>
  <si>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</si>
  <si>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</si>
  <si>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</si>
  <si>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</si>
  <si>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</si>
  <si>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旅游行业业务管理</t>
  </si>
  <si>
    <t>其他文化和旅游支出</t>
  </si>
  <si>
    <t>文物</t>
  </si>
  <si>
    <t>文物保护</t>
  </si>
  <si>
    <t>博物馆</t>
  </si>
  <si>
    <t>历史名城与古迹</t>
  </si>
  <si>
    <t>其他文物支出</t>
  </si>
  <si>
    <t>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</si>
  <si>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</si>
  <si>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</si>
  <si>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</si>
  <si>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</si>
  <si>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</si>
  <si>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</si>
  <si>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</si>
  <si>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</si>
  <si>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</si>
  <si>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</si>
  <si>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</si>
  <si>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</si>
  <si>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</si>
  <si>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国家电影事业发展专项资金安排的支出</t>
  </si>
  <si>
    <t>资助国产影片放映</t>
  </si>
  <si>
    <t>资助影院建设</t>
  </si>
  <si>
    <t>资助少数民族语电影译制</t>
  </si>
  <si>
    <t>其他国家电影事业发展专项资金支出</t>
  </si>
  <si>
    <t>广播电视</t>
  </si>
  <si>
    <t>广播</t>
  </si>
  <si>
    <t>电视</t>
  </si>
  <si>
    <t>其他广播电视支出</t>
  </si>
  <si>
    <t>旅游发展基金支出</t>
  </si>
  <si>
    <t>宣传促销</t>
  </si>
  <si>
    <t>行业规划</t>
  </si>
  <si>
    <t>旅游事业补助</t>
  </si>
  <si>
    <t>地方旅游开发项目补助</t>
  </si>
  <si>
    <t>其他旅游发展基金支出</t>
  </si>
  <si>
    <t>国家电影事业发展专项资金对应专项债务收入安排的支出</t>
  </si>
  <si>
    <t>资助城市影院</t>
  </si>
  <si>
    <t>其他国家电影事业发展专项资金对应专项债务收入支出</t>
  </si>
  <si>
    <t>其他文化体育与传媒支出</t>
  </si>
  <si>
    <t>宣传文化发展专项支出</t>
  </si>
  <si>
    <t>文化产业发展专项支出</t>
  </si>
  <si>
    <t>社会保障和就业支出</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</si>
  <si>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</si>
  <si>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</si>
  <si>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</si>
  <si>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</si>
  <si>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</si>
  <si>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</si>
  <si>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</si>
  <si>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</si>
  <si>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劳动人事争议调解仲裁</t>
  </si>
  <si>
    <t>其他人力资源和社会保障管理事务支出</t>
  </si>
  <si>
    <t>民政管理事务</t>
  </si>
  <si>
    <t>行政区划和地名管理</t>
  </si>
  <si>
    <t>其他民政管理事务支出</t>
  </si>
  <si>
    <t>补充全国社会保障基金</t>
  </si>
  <si>
    <t>用一般公共预算补充基金</t>
  </si>
  <si>
    <t>国有资本经营预算补充社保基金支出</t>
  </si>
  <si>
    <t>行政事业单位离退休</t>
  </si>
  <si>
    <t>归口管理的行政单位离退休</t>
  </si>
  <si>
    <t>事业单位离退休</t>
  </si>
  <si>
    <t>离退休人员管理机构</t>
  </si>
  <si>
    <t>未归口管理的行政单位离退休</t>
  </si>
  <si>
    <t>机关事业单位基本养老保险缴费支出</t>
  </si>
  <si>
    <t>机关事业单位职业年金缴费支出</t>
  </si>
  <si>
    <t>对机关事业单位基本养老保险基金的补助</t>
  </si>
  <si>
    <t>其他行政事业单位离退休支出</t>
  </si>
  <si>
    <t>企业改革补助</t>
  </si>
  <si>
    <t>企业关闭破产补助</t>
  </si>
  <si>
    <t>厂办大集体改革补助</t>
  </si>
  <si>
    <t>其他企业改革发展补助</t>
  </si>
  <si>
    <t>就业补助</t>
  </si>
  <si>
    <t>就业创业服务补贴</t>
  </si>
  <si>
    <t>职业培训补贴</t>
  </si>
  <si>
    <t>社会保险补贴</t>
  </si>
  <si>
    <t>公益性岗位补贴</t>
  </si>
  <si>
    <t>职业技能鉴定补贴</t>
  </si>
  <si>
    <t>就业见习补贴</t>
  </si>
  <si>
    <t>高技能人才培养补助</t>
  </si>
  <si>
    <t>求职创业补贴</t>
  </si>
  <si>
    <t>其他就业补助支出</t>
  </si>
  <si>
    <t>抚恤</t>
  </si>
  <si>
    <t>死亡抚恤</t>
  </si>
  <si>
    <t>伤残抚恤</t>
  </si>
  <si>
    <t>在乡复员、退伍军人生活补助</t>
  </si>
  <si>
    <t>优抚事业单位支出</t>
  </si>
  <si>
    <t>义务兵优待</t>
  </si>
  <si>
    <t>农村籍退役士兵老年生活补助</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</si>
  <si>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</si>
  <si>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</si>
  <si>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</si>
  <si>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</si>
  <si>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</si>
  <si>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</si>
  <si>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</si>
  <si>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</si>
  <si>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</si>
  <si>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</si>
  <si>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</si>
  <si>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假肢矫形</t>
  </si>
  <si>
    <t>殡葬</t>
  </si>
  <si>
    <t>社会福利事业单位</t>
  </si>
  <si>
    <t>养老服务</t>
  </si>
  <si>
    <t>其他社会福利支出</t>
  </si>
  <si>
    <t>残疾人事业</t>
  </si>
  <si>
    <t>残疾人康复</t>
  </si>
  <si>
    <t>残疾人就业和扶贫</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</si>
  <si>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</si>
  <si>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</si>
  <si>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</si>
  <si>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</si>
  <si>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</si>
  <si>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</si>
  <si>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</si>
  <si>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</si>
  <si>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</si>
  <si>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</si>
  <si>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</si>
  <si>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</si>
  <si>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</si>
  <si>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</si>
  <si>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大中型水库移民后期扶持基金支出</t>
  </si>
  <si>
    <t>移民补助</t>
  </si>
  <si>
    <t>基础设施建设和经济发展</t>
  </si>
  <si>
    <t>其他大中型水库移民后期扶持基金支出</t>
  </si>
  <si>
    <t>小型水库移民扶助基金安排的支出</t>
  </si>
  <si>
    <t>其他小型水库移民扶助基金支出</t>
  </si>
  <si>
    <t>补充道路交通事故社会救助基金</t>
  </si>
  <si>
    <t>交强险增值税补助基金支出</t>
  </si>
  <si>
    <t>交强险罚款收入补助基金支出</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</si>
  <si>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</si>
  <si>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</si>
  <si>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</si>
  <si>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</si>
  <si>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</si>
  <si>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</si>
  <si>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</si>
  <si>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财政对其他社会保险基金的补助</t>
  </si>
  <si>
    <t>财政对失业保险基金的补助</t>
  </si>
  <si>
    <t>财政对工伤保险基金的补助</t>
  </si>
  <si>
    <t>财政对生育保险基金的补助</t>
  </si>
  <si>
    <t>其他财政对社会保险基金的补助</t>
  </si>
  <si>
    <t>退役军人管理事务</t>
  </si>
  <si>
    <t>拥军优属</t>
  </si>
  <si>
    <t>部队供应</t>
  </si>
  <si>
    <t>其他退役军人事务管理支出</t>
  </si>
  <si>
    <t>小型水库移民扶助基金对应专项债务收入安排的支出</t>
  </si>
  <si>
    <t>其他小型水库移民扶助基金对应专项债务收入安排的支出</t>
  </si>
  <si>
    <t>其他社会保障和就业支出</t>
  </si>
  <si>
    <t>社会保险基金支出</t>
  </si>
  <si>
    <t>企业职工基本养老保险基金支出</t>
  </si>
  <si>
    <t>基本养老金</t>
  </si>
  <si>
    <t>医疗补助金</t>
  </si>
  <si>
    <t>丧葬抚恤补助</t>
  </si>
  <si>
    <t>其他企业职工基本养老保险基金支出</t>
  </si>
  <si>
    <t>失业保险基金支出</t>
  </si>
  <si>
    <t>失业保险金</t>
  </si>
  <si>
    <t>医疗保险费</t>
  </si>
  <si>
    <t>职业培训和职业介绍补贴</t>
  </si>
  <si>
    <t>技能提升补贴支出</t>
  </si>
  <si>
    <t>其他失业保险基金支出</t>
  </si>
  <si>
    <t>职工基本医疗保险基金支出</t>
  </si>
  <si>
    <t>职工基本医疗保险统筹基金</t>
  </si>
  <si>
    <t>职工基本医疗保险个人账户基金</t>
  </si>
  <si>
    <t>其他职工基本医疗保险基金支出</t>
  </si>
  <si>
    <t>工伤保险基金支出</t>
  </si>
  <si>
    <t>工伤保险待遇</t>
  </si>
  <si>
    <t>劳动能力鉴定支出</t>
  </si>
  <si>
    <t>工伤预防费用支出</t>
  </si>
  <si>
    <t>其他工伤保险基金支出</t>
  </si>
  <si>
    <t>生育保险基金支出</t>
  </si>
  <si>
    <t>生育医疗费用支出</t>
  </si>
  <si>
    <t>生育津贴支出</t>
  </si>
  <si>
    <t>其他生育保险基金支出</t>
  </si>
  <si>
    <t>城乡居民基本养老保险基金支出</t>
  </si>
  <si>
    <t>基础养老金支出</t>
  </si>
  <si>
    <t>个人账户养老金支出</t>
  </si>
  <si>
    <t>丧葬抚恤补助支出</t>
  </si>
  <si>
    <t>其他城乡居民基本养老保险基金支出</t>
  </si>
  <si>
    <t>机关事业单位基本养老保险基金支出</t>
  </si>
  <si>
    <t>基本养老金支出</t>
  </si>
  <si>
    <t>其他机关事业单位基本养老保险基金支出</t>
  </si>
  <si>
    <t>城乡居民基本医疗保险基金支出</t>
  </si>
  <si>
    <t>城乡居民基本医疗保险基金医疗待遇支出</t>
  </si>
  <si>
    <t>大病医疗保险支出</t>
  </si>
  <si>
    <t>其他城乡居民基本医疗保险基金支出</t>
  </si>
  <si>
    <t>其他社会保险基金支出</t>
  </si>
  <si>
    <t>卫生健康支出</t>
  </si>
  <si>
    <t>卫生健康管理事务</t>
  </si>
  <si>
    <t>其他卫生健康管理事务支出</t>
  </si>
  <si>
    <t>公立医院</t>
  </si>
  <si>
    <t>综合医院</t>
  </si>
  <si>
    <t>中医（民族）医院</t>
  </si>
  <si>
    <t>传染病医院</t>
  </si>
  <si>
    <t>职业病防治医院</t>
  </si>
  <si>
    <t>精神病医院</t>
  </si>
  <si>
    <t>妇产医院</t>
  </si>
  <si>
    <t>儿童医院</t>
  </si>
  <si>
    <t>其他专科医院</t>
  </si>
  <si>
    <t>福利医院</t>
  </si>
  <si>
    <t>行业医院</t>
  </si>
  <si>
    <t>处理医疗欠费</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</si>
  <si>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</si>
  <si>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</si>
  <si>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</si>
  <si>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</si>
  <si>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</si>
  <si>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</si>
  <si>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</si>
  <si>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</si>
  <si>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</si>
  <si>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</si>
  <si>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</si>
  <si>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</si>
  <si>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</si>
  <si>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</si>
  <si>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重大公共卫生专项</t>
  </si>
  <si>
    <t>突发公共卫生事件应急处理</t>
  </si>
  <si>
    <t>其他公共卫生支出</t>
  </si>
  <si>
    <t>中医药</t>
  </si>
  <si>
    <t>中医（民族医）药专项</t>
  </si>
  <si>
    <t>其他中医药支出</t>
  </si>
  <si>
    <t>计划生育事务</t>
  </si>
  <si>
    <t>计划生育机构</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</si>
  <si>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</si>
  <si>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</si>
  <si>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</si>
  <si>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</si>
  <si>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</si>
  <si>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</si>
  <si>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</si>
  <si>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</si>
  <si>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</si>
  <si>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</si>
  <si>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</si>
  <si>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</si>
  <si>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</si>
  <si>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</si>
  <si>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</si>
  <si>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</si>
  <si>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</si>
  <si>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</si>
  <si>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</si>
  <si>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</si>
  <si>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</si>
  <si>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</si>
  <si>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老龄卫生健康事务</t>
  </si>
  <si>
    <t>其他卫生健康支出</t>
  </si>
  <si>
    <t>节能环保支出</t>
  </si>
  <si>
    <t>环境保护管理事务</t>
  </si>
  <si>
    <t>生态环境保护宣传</t>
  </si>
  <si>
    <t>环境保护法规、规划及标准</t>
  </si>
  <si>
    <t>生态环境国际合作及履约</t>
  </si>
  <si>
    <t>生态环境保护行政许可</t>
  </si>
  <si>
    <t>其他环境保护管理事务支出</t>
  </si>
  <si>
    <t>环境监测与监察</t>
  </si>
  <si>
    <t>建设项目环评审查与监督</t>
  </si>
  <si>
    <t>核与辐射安全监督</t>
  </si>
  <si>
    <t>其他环境监测与监察支出</t>
  </si>
  <si>
    <t>污染防治</t>
  </si>
  <si>
    <t>大气</t>
  </si>
  <si>
    <t>水体</t>
  </si>
  <si>
    <t>噪声</t>
  </si>
  <si>
    <t>固体废弃物与化学品</t>
  </si>
  <si>
    <t>放射源和放射性废物监管</t>
  </si>
  <si>
    <t>辐射</t>
  </si>
  <si>
    <t>其他污染防治支出</t>
  </si>
  <si>
    <t>自然生态保护</t>
  </si>
  <si>
    <t>生态保护</t>
  </si>
  <si>
    <t>农村环境保护</t>
  </si>
  <si>
    <t>自然保护区</t>
  </si>
  <si>
    <t>生物及物种资源保护</t>
  </si>
  <si>
    <t>其他自然生态保护支出</t>
  </si>
  <si>
    <t>天然林保护</t>
  </si>
  <si>
    <t>森林管护</t>
  </si>
  <si>
    <t>社会保险补助</t>
  </si>
  <si>
    <t>政策性社会性支出补助</t>
  </si>
  <si>
    <t>天然林保护工程建设</t>
  </si>
  <si>
    <t>停伐补助</t>
  </si>
  <si>
    <t>其他天然林保护支出</t>
  </si>
  <si>
    <t>退耕还林</t>
  </si>
  <si>
    <t>退耕现金</t>
  </si>
  <si>
    <t>退耕还林粮食折现补贴</t>
  </si>
  <si>
    <t>退耕还林粮食费用补贴</t>
  </si>
  <si>
    <t>退耕还林工程建设</t>
  </si>
  <si>
    <t>其他退耕还林支出</t>
  </si>
  <si>
    <t>风沙荒漠治理</t>
  </si>
  <si>
    <t>京津风沙源治理工程建设</t>
  </si>
  <si>
    <t>其他风沙荒漠治理支出</t>
  </si>
  <si>
    <t>退牧还草</t>
  </si>
  <si>
    <t>退牧还草工程建设</t>
  </si>
  <si>
    <t>其他退牧还草支出</t>
  </si>
  <si>
    <t>已垦草原退耕还草</t>
  </si>
  <si>
    <t>能源节约利用</t>
  </si>
  <si>
    <t>污染减排</t>
  </si>
  <si>
    <t>生态环境监测与信息</t>
  </si>
  <si>
    <t>生态环境执法监察</t>
  </si>
  <si>
    <t>减排专项支出</t>
  </si>
  <si>
    <t>清洁生产专项支出</t>
  </si>
  <si>
    <t>其他污染减排支出</t>
  </si>
  <si>
    <t>可再生能源</t>
  </si>
  <si>
    <t>循环经济</t>
  </si>
  <si>
    <t>能源管理事务</t>
  </si>
  <si>
    <t>能源预测预警</t>
  </si>
  <si>
    <t>能源战略规划与实施</t>
  </si>
  <si>
    <t>能源科技装备</t>
  </si>
  <si>
    <t>能源行业管理</t>
  </si>
  <si>
    <t>能源管理</t>
  </si>
  <si>
    <t>石油储备发展管理</t>
  </si>
  <si>
    <t>能源调查</t>
  </si>
  <si>
    <t>农村电网建设</t>
  </si>
  <si>
    <t>其他能源管理事务支出</t>
  </si>
  <si>
    <t>可再生能源电价附加收入安排的支出</t>
  </si>
  <si>
    <t>风力发电补助</t>
  </si>
  <si>
    <t>太阳能发电补助</t>
  </si>
  <si>
    <t>生物质能发电补助</t>
  </si>
  <si>
    <t>其他可再生能源电价附加收入安排的支出</t>
  </si>
  <si>
    <t>废弃电器电子产品处理基金支出</t>
  </si>
  <si>
    <t>回收处理费用补贴</t>
  </si>
  <si>
    <t>信息系统建设（废弃电器电子产品处理基金支出）</t>
  </si>
  <si>
    <t>基金征管经费</t>
  </si>
  <si>
    <t>其他废弃电器电子产品处理基金支出</t>
  </si>
  <si>
    <t>其他节能环保支出</t>
  </si>
  <si>
    <t>城乡社区支出</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</si>
  <si>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</si>
  <si>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</si>
  <si>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</si>
  <si>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</si>
  <si>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</si>
  <si>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</si>
  <si>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</si>
  <si>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</si>
  <si>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</si>
  <si>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</si>
  <si>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</si>
  <si>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</si>
  <si>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</si>
  <si>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</si>
  <si>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国有土地使用权出让收入及对应专项债务收入安排的支出</t>
  </si>
  <si>
    <t>征地和拆迁补偿支出</t>
  </si>
  <si>
    <t>土地开发支出</t>
  </si>
  <si>
    <t>城市建设支出</t>
  </si>
  <si>
    <t>农村基础设施建设支出</t>
  </si>
  <si>
    <t>补助被征地农民支出</t>
  </si>
  <si>
    <t>土地出让业务支出</t>
  </si>
  <si>
    <t>廉租住房支出</t>
  </si>
  <si>
    <t>支付破产或改制企业职工安置费</t>
  </si>
  <si>
    <t>棚户区改造支出</t>
  </si>
  <si>
    <t>公共租赁住房支出</t>
  </si>
  <si>
    <t>保障性住房租金补贴</t>
  </si>
  <si>
    <t>其他国有土地使用权出让收入安排的支出</t>
  </si>
  <si>
    <t>国有土地收益基金及对应专项债务收入安排的支出</t>
  </si>
  <si>
    <t>其他国有土地收益基金支出</t>
  </si>
  <si>
    <t>农业土地开发资金安排的支出</t>
  </si>
  <si>
    <t>城市基础设施配套费安排的支出</t>
  </si>
  <si>
    <t>城市公共设施</t>
  </si>
  <si>
    <t>城市环境卫生</t>
  </si>
  <si>
    <t>公有房屋</t>
  </si>
  <si>
    <t>城市防洪</t>
  </si>
  <si>
    <t>其他城市基础设施配套费安排的支出</t>
  </si>
  <si>
    <t>污水处理费安排的支出</t>
  </si>
  <si>
    <t>污水处理设施建设和运营</t>
  </si>
  <si>
    <t>代征手续费</t>
  </si>
  <si>
    <t>其他污水处理费安排的支出</t>
  </si>
  <si>
    <t>土地储备专项债券收入安排的支出</t>
  </si>
  <si>
    <t>其他土地储备专项债券收入安排的支出</t>
  </si>
  <si>
    <t>棚户区改造专项债券收入安排的支出</t>
  </si>
  <si>
    <t>其他棚户区改造专项债券收入安排的支出</t>
  </si>
  <si>
    <t>城市基础设施配套费对应专项债务收入安排的支出</t>
  </si>
  <si>
    <t>其他城市基础设施配套费对应专项债务收入安排的支出</t>
  </si>
  <si>
    <t>污水处理费对应专项债务收入安排的支出</t>
  </si>
  <si>
    <t>其他污水处理费对应专项债务收入安排的支出</t>
  </si>
  <si>
    <t>其他城乡社区支出</t>
  </si>
  <si>
    <t>农林水支出</t>
  </si>
  <si>
    <t>农业</t>
  </si>
  <si>
    <t>农垦运行</t>
  </si>
  <si>
    <t>科技转化与推广服务</t>
  </si>
  <si>
    <t>病虫害控制</t>
  </si>
  <si>
    <t>农产品质量安全</t>
  </si>
  <si>
    <t>执法监管</t>
  </si>
  <si>
    <t>统计监测与信息服务</t>
  </si>
  <si>
    <t>农业行业业务管理</t>
  </si>
  <si>
    <t>对外交流与合作</t>
  </si>
  <si>
    <t>防灾救灾</t>
  </si>
  <si>
    <t>稳定农民收入补贴</t>
  </si>
  <si>
    <t>农业结构调整补贴</t>
  </si>
  <si>
    <t>农业生产发展</t>
  </si>
  <si>
    <t>农业组织化与产业化经营</t>
  </si>
  <si>
    <t>农产品加工与促销</t>
  </si>
  <si>
    <t>农村社会事业</t>
  </si>
  <si>
    <t>农业资源保护修复与利用</t>
  </si>
  <si>
    <t>农村道路建设</t>
  </si>
  <si>
    <t>成品油价格改革对渔业的补贴</t>
  </si>
  <si>
    <t>对高校毕业生到基层任职补助</t>
  </si>
  <si>
    <t>林业和草原</t>
  </si>
  <si>
    <t>事业机构</t>
  </si>
  <si>
    <t>森林培育</t>
  </si>
  <si>
    <t>技术推广与转化</t>
  </si>
  <si>
    <t>森林资源管理</t>
  </si>
  <si>
    <t>森林生态效益补偿</t>
  </si>
  <si>
    <t>自然保护区等管理</t>
  </si>
  <si>
    <t>动植物保护</t>
  </si>
  <si>
    <t>湿地保护</t>
  </si>
  <si>
    <t>执法与监督</t>
  </si>
  <si>
    <t>防沙治沙</t>
  </si>
  <si>
    <t>产业化管理</t>
  </si>
  <si>
    <t>信息管理</t>
  </si>
  <si>
    <t>林区公共支出</t>
  </si>
  <si>
    <t>贷款贴息</t>
  </si>
  <si>
    <t>成品油价格改革对林业的补贴</t>
  </si>
  <si>
    <t>国家公园</t>
  </si>
  <si>
    <t>草原管理</t>
  </si>
  <si>
    <t>行业业务管理</t>
  </si>
  <si>
    <t>其他林业和草原支出</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</si>
  <si>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</si>
  <si>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</si>
  <si>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</si>
  <si>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</si>
  <si>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</si>
  <si>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</si>
  <si>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</si>
  <si>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</si>
  <si>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</si>
  <si>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</si>
  <si>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</si>
  <si>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</si>
  <si>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</si>
  <si>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农田水利</t>
  </si>
  <si>
    <t>水利技术推广</t>
  </si>
  <si>
    <t>国际河流治理与管理</t>
  </si>
  <si>
    <t>江河湖库水系综合整治</t>
  </si>
  <si>
    <t>大中型水库移民后期扶持专项支出</t>
  </si>
  <si>
    <t>水利安全监督</t>
  </si>
  <si>
    <t>水利建设移民支出</t>
  </si>
  <si>
    <t>其他水利支出</t>
  </si>
  <si>
    <t>南水北调</t>
  </si>
  <si>
    <t>南水北调工程建设</t>
  </si>
  <si>
    <t>政策研究与信息管理</t>
  </si>
  <si>
    <t>工程稽查</t>
  </si>
  <si>
    <t>前期工作</t>
  </si>
  <si>
    <t>南水北调技术推广</t>
  </si>
  <si>
    <t>环境、移民及水资源管理与保护</t>
  </si>
  <si>
    <t>其他南水北调支出</t>
  </si>
  <si>
    <t>扶贫</t>
  </si>
  <si>
    <t>农村基础设施建设</t>
  </si>
  <si>
    <t>生产发展</t>
  </si>
  <si>
    <t>社会发展</t>
  </si>
  <si>
    <t>扶贫贷款奖补和贴息</t>
  </si>
  <si>
    <t>“三西”农业建设专项补助</t>
  </si>
  <si>
    <t>扶贫事业机构</t>
  </si>
  <si>
    <t>农业综合开发</t>
  </si>
  <si>
    <t>土地治理</t>
  </si>
  <si>
    <t>产业化发展</t>
  </si>
  <si>
    <t>创新示范</t>
  </si>
  <si>
    <t>其他农业综合开发支出</t>
  </si>
  <si>
    <t>农村综合改革</t>
  </si>
  <si>
    <t>国有农场办社会职能改革补助</t>
  </si>
  <si>
    <t>对村民委员会和村党支部的补助</t>
  </si>
  <si>
    <t>对村集体经济组织的补助</t>
  </si>
  <si>
    <t>农村综合改革示范试点补助</t>
  </si>
  <si>
    <t>其他农村综合改革支出</t>
  </si>
  <si>
    <t>普惠金融发展支出</t>
  </si>
  <si>
    <t>支持农村金融机构</t>
  </si>
  <si>
    <t>涉农贷款增量奖励</t>
  </si>
  <si>
    <t>农业保险保费补贴</t>
  </si>
  <si>
    <t>创业担保贷款贴息</t>
  </si>
  <si>
    <t>补充创业担保贷款基金</t>
  </si>
  <si>
    <t>其他普惠金融发展支出</t>
  </si>
  <si>
    <t>目标价格补贴</t>
  </si>
  <si>
    <t>棉花目标价格补贴</t>
  </si>
  <si>
    <t>其他目标价格补贴</t>
  </si>
  <si>
    <t>大中型水库库区基金安排的支出</t>
  </si>
  <si>
    <t>解决移民遗留问题</t>
  </si>
  <si>
    <t>库区防护工程维护</t>
  </si>
  <si>
    <t>其他大中型水库库区基金支出</t>
  </si>
  <si>
    <t>三峡水库库区基金支出</t>
  </si>
  <si>
    <t>库区维护和管理</t>
  </si>
  <si>
    <t>其他三峡水库库区基金支出</t>
  </si>
  <si>
    <t>国家重大水利工程建设基金安排的支出</t>
  </si>
  <si>
    <t>三峡工程后续工作</t>
  </si>
  <si>
    <t>地方重大水利工程建设</t>
  </si>
  <si>
    <t>其他重大水利工程建设基金支出</t>
  </si>
  <si>
    <t>大中型水库库区基金对应专项债务收入安排的支出</t>
  </si>
  <si>
    <t>其他大中型水库库区基金对应专项债务收入支出</t>
  </si>
  <si>
    <t>国家重大水利工程建设基金对应专项债务收入安排的支出</t>
  </si>
  <si>
    <t>其他重大水利工程建设基金对应专项债务收入支出</t>
  </si>
  <si>
    <t>其他农林水支出</t>
  </si>
  <si>
    <t>化解其他公益性乡村债务支出</t>
  </si>
  <si>
    <t>交通运输支出</t>
  </si>
  <si>
    <t>公路水路运输</t>
  </si>
  <si>
    <t>公路建设</t>
  </si>
  <si>
    <t>公路养护</t>
  </si>
  <si>
    <t>交通运输信息化建设</t>
  </si>
  <si>
    <t>公路和运输安全</t>
  </si>
  <si>
    <t>公路还贷专项</t>
  </si>
  <si>
    <t>公路运输管理</t>
  </si>
  <si>
    <t>公路和运输技术标准化建设</t>
  </si>
  <si>
    <t>港口设施</t>
  </si>
  <si>
    <t>航道维护</t>
  </si>
  <si>
    <t>船舶检验</t>
  </si>
  <si>
    <t>救助打捞</t>
  </si>
  <si>
    <t>内河运输</t>
  </si>
  <si>
    <t>远洋运输</t>
  </si>
  <si>
    <t>海事管理</t>
  </si>
  <si>
    <t>航标事业发展支出</t>
  </si>
  <si>
    <t>水路运输管理支出</t>
  </si>
  <si>
    <t>口岸建设</t>
  </si>
  <si>
    <t>取消政府还贷二级公路收费专项支出</t>
  </si>
  <si>
    <t>其他公路水路运输支出</t>
  </si>
  <si>
    <t>铁路运输</t>
  </si>
  <si>
    <t>铁路路网建设</t>
  </si>
  <si>
    <t>铁路还贷专项</t>
  </si>
  <si>
    <t>铁路安全</t>
  </si>
  <si>
    <t>铁路专项运输</t>
  </si>
  <si>
    <t>行业监管</t>
  </si>
  <si>
    <t>其他铁路运输支出</t>
  </si>
  <si>
    <t>民用航空运输</t>
  </si>
  <si>
    <t>机场建设</t>
  </si>
  <si>
    <t>空管系统建设</t>
  </si>
  <si>
    <t>民航还贷专项支出</t>
  </si>
  <si>
    <t>民用航空安全</t>
  </si>
  <si>
    <t>民航专项运输</t>
  </si>
  <si>
    <t>其他民用航空运输支出</t>
  </si>
  <si>
    <t>成品油价格改革对交通运输的补贴</t>
  </si>
  <si>
    <t>对城市公交的补贴</t>
  </si>
  <si>
    <t>对农村道路客运的补贴</t>
  </si>
  <si>
    <t>对出租车的补贴</t>
  </si>
  <si>
    <t>成品油价格改革补贴其他支出</t>
  </si>
  <si>
    <t>邮政业支出</t>
  </si>
  <si>
    <t>邮政普遍服务与特殊服务</t>
  </si>
  <si>
    <t>其他邮政业支出</t>
  </si>
  <si>
    <t>车辆购置税支出</t>
  </si>
  <si>
    <t>车辆购置税用于公路等基础设施建设支出</t>
  </si>
  <si>
    <t>车辆购置税用于农村公路建设支出</t>
  </si>
  <si>
    <t>车辆购置税用于老旧汽车报废更新补贴</t>
  </si>
  <si>
    <t>车辆购置税其他支出</t>
  </si>
  <si>
    <t>海南省高等级公路车辆通行附加费安排的支出</t>
  </si>
  <si>
    <t>公路还贷</t>
  </si>
  <si>
    <t>其他海南省高等级公路车辆通行附加费安排的支出</t>
  </si>
  <si>
    <t>车辆通行费安排的支出</t>
  </si>
  <si>
    <t>政府还贷公路养护</t>
  </si>
  <si>
    <t>政府还贷公路管理</t>
  </si>
  <si>
    <t>其他车辆通行费安排的支出</t>
  </si>
  <si>
    <t>港口建设费安排的支出</t>
  </si>
  <si>
    <t>航道建设和维护</t>
  </si>
  <si>
    <t>航运保障系统建设</t>
  </si>
  <si>
    <t>其他港口建设费安排的支出</t>
  </si>
  <si>
    <t>铁路建设基金支出</t>
  </si>
  <si>
    <t>铁路建设投资</t>
  </si>
  <si>
    <t>购置铁路机车车辆</t>
  </si>
  <si>
    <t>铁路还贷</t>
  </si>
  <si>
    <t>建设项目铺底资金</t>
  </si>
  <si>
    <t>勘测设计</t>
  </si>
  <si>
    <t>注册资本金</t>
  </si>
  <si>
    <t>周转资金</t>
  </si>
  <si>
    <t>其他铁路建设基金支出</t>
  </si>
  <si>
    <t>船舶油污损害赔偿基金支出</t>
  </si>
  <si>
    <t>应急处置费用</t>
  </si>
  <si>
    <t>控制清除污染</t>
  </si>
  <si>
    <t>损失补偿</t>
  </si>
  <si>
    <t>生态恢复</t>
  </si>
  <si>
    <t>监视监测</t>
  </si>
  <si>
    <t>其他船舶油污损害赔偿基金支出</t>
  </si>
  <si>
    <t>民航发展基金支出</t>
  </si>
  <si>
    <t>民航机场建设</t>
  </si>
  <si>
    <t>民航安全</t>
  </si>
  <si>
    <t>航线和机场补贴</t>
  </si>
  <si>
    <t>民航节能减排</t>
  </si>
  <si>
    <t>通用航空发展</t>
  </si>
  <si>
    <t>征管经费</t>
  </si>
  <si>
    <t>其他民航发展基金支出</t>
  </si>
  <si>
    <t>海南省高等级公路车辆通行附加费对应专项债务收入安排的支出</t>
  </si>
  <si>
    <t>其他海南省高等级公路车辆通行附加费对应专项债务收入安排的支出</t>
  </si>
  <si>
    <t>政府收费公路专项债券收入安排的支出</t>
  </si>
  <si>
    <t>其他政府收费公路专项债券收入安排的支出</t>
  </si>
  <si>
    <t>车辆通行费对应专项债务收入安排的支出</t>
  </si>
  <si>
    <t>港口建设费对应专项债务收入安排的支出</t>
  </si>
  <si>
    <t>其他港口建设费对应专项债务收入安排的支出</t>
  </si>
  <si>
    <t>其他交通运输支出</t>
  </si>
  <si>
    <t>公共交通运营补助</t>
  </si>
  <si>
    <t>资源勘探信息等支出</t>
  </si>
  <si>
    <t>资源勘探开发</t>
  </si>
  <si>
    <t>煤炭勘探开采和洗选</t>
  </si>
  <si>
    <t>石油和天然气勘探开采</t>
  </si>
  <si>
    <t>黑色金属矿勘探和采选</t>
  </si>
  <si>
    <t>有色金属矿勘探和采选</t>
  </si>
  <si>
    <t>非金属矿勘探和采选</t>
  </si>
  <si>
    <t>其他资源勘探业支出</t>
  </si>
  <si>
    <t>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</si>
  <si>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</si>
  <si>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</si>
  <si>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</si>
  <si>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</si>
  <si>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</si>
  <si>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</si>
  <si>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</si>
  <si>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</si>
  <si>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</si>
  <si>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</si>
  <si>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</si>
  <si>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</si>
  <si>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建筑业</t>
  </si>
  <si>
    <t>其他建筑业支出</t>
  </si>
  <si>
    <t>工业和信息产业监管</t>
  </si>
  <si>
    <t>战备应急</t>
  </si>
  <si>
    <t>信息安全建设</t>
  </si>
  <si>
    <t>专用通信</t>
  </si>
  <si>
    <t>无线电监管</t>
  </si>
  <si>
    <t>工业和信息产业战略研究与标准制定</t>
  </si>
  <si>
    <t>工业和信息产业支持</t>
  </si>
  <si>
    <t>电子专项工程</t>
  </si>
  <si>
    <t>技术基础研究</t>
  </si>
  <si>
    <t>其他工业和信息产业监管支出</t>
  </si>
  <si>
    <t>国有资产监管</t>
  </si>
  <si>
    <t>国有企业监事会专项</t>
  </si>
  <si>
    <t>中央企业专项管理</t>
  </si>
  <si>
    <t>其他国有资产监管支出</t>
  </si>
  <si>
    <t>支持中小企业发展和管理支出</t>
  </si>
  <si>
    <t>科技型中小企业技术创新基金</t>
  </si>
  <si>
    <t>中小企业发展专项</t>
  </si>
  <si>
    <t>其他支持中小企业发展和管理支出</t>
  </si>
  <si>
    <t>农网还贷资金支出</t>
  </si>
  <si>
    <t>中央农网还贷资金支出</t>
  </si>
  <si>
    <t>地方农网还贷资金支出</t>
  </si>
  <si>
    <t>其他农网还贷资金支出</t>
  </si>
  <si>
    <t>其他资源勘探信息等支出</t>
  </si>
  <si>
    <t>黄金事务</t>
  </si>
  <si>
    <t>技术改造支出</t>
  </si>
  <si>
    <t>中药材扶持资金支出</t>
  </si>
  <si>
    <t>重点产业振兴和技术改造项目贷款贴息</t>
  </si>
  <si>
    <t>商业服务业等支出</t>
  </si>
  <si>
    <t>商业流通事务</t>
  </si>
  <si>
    <t>食品流通安全补贴</t>
  </si>
  <si>
    <t>市场监测及信息管理</t>
  </si>
  <si>
    <t>民贸企业补贴</t>
  </si>
  <si>
    <t>民贸民品贷款贴息</t>
  </si>
  <si>
    <t>其他商业流通事务支出</t>
  </si>
  <si>
    <t>涉外发展服务支出</t>
  </si>
  <si>
    <t>外商投资环境建设补助资金</t>
  </si>
  <si>
    <t>其他涉外发展服务支出</t>
  </si>
  <si>
    <t>其他商业服务业等支出</t>
  </si>
  <si>
    <t>服务业基础设施建设</t>
  </si>
  <si>
    <t>金融支出</t>
  </si>
  <si>
    <t>金融部门行政支出</t>
  </si>
  <si>
    <t>行政运行（金融部门行政支出）</t>
  </si>
  <si>
    <t>一般行政管理事务（金融部门行政支出）</t>
  </si>
  <si>
    <t>机关服务（金融部门行政支出）</t>
  </si>
  <si>
    <t>安全防卫</t>
  </si>
  <si>
    <t>事业运行（金融部门行政支出）</t>
  </si>
  <si>
    <t>金融部门其他行政支出</t>
  </si>
  <si>
    <t>金融部门监管支出</t>
  </si>
  <si>
    <t>货币发行</t>
  </si>
  <si>
    <t>金融服务</t>
  </si>
  <si>
    <t>反假币</t>
  </si>
  <si>
    <t>重点金融机构监管</t>
  </si>
  <si>
    <t>金融稽查与案件处理</t>
  </si>
  <si>
    <t>金融行业电子化建设</t>
  </si>
  <si>
    <t>从业人员资格考试</t>
  </si>
  <si>
    <t>反洗钱</t>
  </si>
  <si>
    <t>金融部门其他监管支出</t>
  </si>
  <si>
    <t>金融发展支出</t>
  </si>
  <si>
    <t>政策性银行亏损补贴</t>
  </si>
  <si>
    <t>利息费用补贴支出</t>
  </si>
  <si>
    <t>补充资本金</t>
  </si>
  <si>
    <t>风险基金补助</t>
  </si>
  <si>
    <t>其他金融发展支出</t>
  </si>
  <si>
    <t>金融调控支出</t>
  </si>
  <si>
    <t>中央银行亏损补贴</t>
  </si>
  <si>
    <t>中央特别国债经营基金支出</t>
  </si>
  <si>
    <t>中央特别国债经营基金财务支出</t>
  </si>
  <si>
    <t>其他金融调控支出</t>
  </si>
  <si>
    <t>其他金融支出</t>
  </si>
  <si>
    <t>援助其他地区支出</t>
  </si>
  <si>
    <t>一般公共服务</t>
  </si>
  <si>
    <t>教育</t>
  </si>
  <si>
    <t>文化体育与传媒</t>
  </si>
  <si>
    <t>医疗卫生</t>
  </si>
  <si>
    <t>节能环保</t>
  </si>
  <si>
    <t>交通运输</t>
  </si>
  <si>
    <t>住房保障</t>
  </si>
  <si>
    <t>自然资源海洋气象等支出</t>
  </si>
  <si>
    <t>自然资源事务</t>
  </si>
  <si>
    <t>自然资源规划及管理</t>
  </si>
  <si>
    <t>土地资源调查</t>
  </si>
  <si>
    <t>土地资源利用与保护</t>
  </si>
  <si>
    <t>自然资源社会公益服务</t>
  </si>
  <si>
    <t>自然资源行业业务管理</t>
  </si>
  <si>
    <t>自然资源调查</t>
  </si>
  <si>
    <t>国土整治</t>
  </si>
  <si>
    <t>土地资源储备支出</t>
  </si>
  <si>
    <t>地质矿产资源与环境调查</t>
  </si>
  <si>
    <t>地质矿产资源利用与保护</t>
  </si>
  <si>
    <t>地质转产项目财政贴息</t>
  </si>
  <si>
    <t>国外风险勘查</t>
  </si>
  <si>
    <t>地质勘查基金（周转金）支出</t>
  </si>
  <si>
    <t>其他自然资源事务支出</t>
  </si>
  <si>
    <t>海洋管理事务</t>
  </si>
  <si>
    <t>海域使用管理</t>
  </si>
  <si>
    <t>海洋环境保护与监测</t>
  </si>
  <si>
    <t>海洋调查评价</t>
  </si>
  <si>
    <t>海洋权益维护</t>
  </si>
  <si>
    <t>海洋执法监察</t>
  </si>
  <si>
    <t>海洋防灾减灾</t>
  </si>
  <si>
    <t>海洋卫星</t>
  </si>
  <si>
    <t>极地考察</t>
  </si>
  <si>
    <t>海洋矿产资源勘探研究</t>
  </si>
  <si>
    <t>海港航标维护</t>
  </si>
  <si>
    <t>海水淡化</t>
  </si>
  <si>
    <t>无居民海岛使用金支出</t>
  </si>
  <si>
    <t>海岛和海域保护</t>
  </si>
  <si>
    <t>其他海洋管理事务支出</t>
  </si>
  <si>
    <t>测绘事务</t>
  </si>
  <si>
    <t>基础测绘</t>
  </si>
  <si>
    <t>航空摄影</t>
  </si>
  <si>
    <t>测绘工程建设</t>
  </si>
  <si>
    <t>其他测绘事务支出</t>
  </si>
  <si>
    <t>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</si>
  <si>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</si>
  <si>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</si>
  <si>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</si>
  <si>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</si>
  <si>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</si>
  <si>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</si>
  <si>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</si>
  <si>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</si>
  <si>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</si>
  <si>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</si>
  <si>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</si>
  <si>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其他自然资源海洋气象等支出</t>
  </si>
  <si>
    <t>住房保障支出</t>
  </si>
  <si>
    <t>保障性安居工程支出</t>
  </si>
  <si>
    <t>廉租住房</t>
  </si>
  <si>
    <t>沉陷区治理</t>
  </si>
  <si>
    <t>棚户区改造</t>
  </si>
  <si>
    <t>少数民族地区游牧民定居工程</t>
  </si>
  <si>
    <t>农村危房改造</t>
  </si>
  <si>
    <t>公共租赁住房</t>
  </si>
  <si>
    <t>老旧小区改造</t>
  </si>
  <si>
    <t>其他保障性安居工程支出</t>
  </si>
  <si>
    <t>住房改革支出</t>
  </si>
  <si>
    <t>住房公积金</t>
  </si>
  <si>
    <t>提租补贴</t>
  </si>
  <si>
    <t>购房补贴</t>
  </si>
  <si>
    <t>城乡社区住宅</t>
  </si>
  <si>
    <t>公有住房建设和维修改造支出</t>
  </si>
  <si>
    <t>住房公积金管理</t>
  </si>
  <si>
    <t>其他城乡社区住宅支出</t>
  </si>
  <si>
    <t>粮油物资储备支出</t>
  </si>
  <si>
    <t>粮油事务</t>
  </si>
  <si>
    <t>粮食财务与审计支出</t>
  </si>
  <si>
    <t>粮食信息统计</t>
  </si>
  <si>
    <t>粮食专项业务活动</t>
  </si>
  <si>
    <t>国家粮油差价补贴</t>
  </si>
  <si>
    <t>粮食财务挂账利息补贴</t>
  </si>
  <si>
    <t>粮食财务挂账消化款</t>
  </si>
  <si>
    <t>处理陈化粮补贴</t>
  </si>
  <si>
    <t>粮食风险基金</t>
  </si>
  <si>
    <t>粮油市场调控专项资金</t>
  </si>
  <si>
    <t>其他粮油事务支出</t>
  </si>
  <si>
    <t>物资事务</t>
  </si>
  <si>
    <t>铁路专用线</t>
  </si>
  <si>
    <t>护库武警和民兵支出</t>
  </si>
  <si>
    <t>物资保管与保养</t>
  </si>
  <si>
    <t>专项贷款利息</t>
  </si>
  <si>
    <t>物资转移</t>
  </si>
  <si>
    <t>物资轮换</t>
  </si>
  <si>
    <t>仓库建设</t>
  </si>
  <si>
    <t>仓库安防</t>
  </si>
  <si>
    <t>其他物资事务支出</t>
  </si>
  <si>
    <t>能源储备</t>
  </si>
  <si>
    <t>石油储备</t>
  </si>
  <si>
    <t>天然铀能源储备</t>
  </si>
  <si>
    <t>煤炭储备</t>
  </si>
  <si>
    <t>其他能源储备支出</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</si>
  <si>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</si>
  <si>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</si>
  <si>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</si>
  <si>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</si>
  <si>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</si>
  <si>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</si>
  <si>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</si>
  <si>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</si>
  <si>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</si>
  <si>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</si>
  <si>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</si>
  <si>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</si>
  <si>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</si>
  <si>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</si>
  <si>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</si>
  <si>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</si>
  <si>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</si>
  <si>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其他重要商品储备支出</t>
  </si>
  <si>
    <t>灾害防治及应急管理支出</t>
  </si>
  <si>
    <t>应急管理事务</t>
  </si>
  <si>
    <t>灾害风险防治</t>
  </si>
  <si>
    <t>国务院安委会专项</t>
  </si>
  <si>
    <t>安全监管</t>
  </si>
  <si>
    <t>安全生产基础</t>
  </si>
  <si>
    <t>应急救援</t>
  </si>
  <si>
    <t>应急管理</t>
  </si>
  <si>
    <t>其他应急管理支出</t>
  </si>
  <si>
    <t>消防事务</t>
  </si>
  <si>
    <t>消防应急救援</t>
  </si>
  <si>
    <t>森林消防事务</t>
  </si>
  <si>
    <t>森林消防应急救援</t>
  </si>
  <si>
    <t>其他森林消防事务支出</t>
  </si>
  <si>
    <t>煤矿安全</t>
  </si>
  <si>
    <t>煤矿安全监察事务</t>
  </si>
  <si>
    <t>煤矿应急救援事务</t>
  </si>
  <si>
    <t>其他煤矿安全支出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</si>
  <si>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</si>
  <si>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</si>
  <si>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</si>
  <si>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</si>
  <si>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</si>
  <si>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</si>
  <si>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</si>
  <si>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</si>
  <si>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</si>
  <si>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</si>
  <si>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自然灾害防治</t>
  </si>
  <si>
    <t>地质灾害防治</t>
  </si>
  <si>
    <t>森林草原防灾减灾</t>
  </si>
  <si>
    <t>其他自然灾害防治支出</t>
  </si>
  <si>
    <t>自然灾害救灾及恢复重建支出</t>
  </si>
  <si>
    <t>中央自然灾害生活补助</t>
  </si>
  <si>
    <t>地方自然灾害生活补助</t>
  </si>
  <si>
    <t>自然灾害救灾补助</t>
  </si>
  <si>
    <t>自然灾害灾后重建补助</t>
  </si>
  <si>
    <t>其他自然灾害生活救助支出</t>
  </si>
  <si>
    <t>其他灾害防治及应急管理支出</t>
  </si>
  <si>
    <t>预备费</t>
  </si>
  <si>
    <t>年初预留</t>
  </si>
  <si>
    <t>债务付息支出</t>
  </si>
  <si>
    <t>中央政府国内债务付息支出</t>
  </si>
  <si>
    <t>中央政府国外债务付息支出</t>
  </si>
  <si>
    <t>地方政府一般债务付息支出</t>
  </si>
  <si>
    <t>地方政府一般债券付息支出</t>
  </si>
  <si>
    <t>地方政府向外国政府借款付息支出</t>
  </si>
  <si>
    <t>地方政府向国际组织借款付息支出</t>
  </si>
  <si>
    <t>地方政府其他一般债务付息支出</t>
  </si>
  <si>
    <t>单位 ：万元</t>
  </si>
  <si>
    <r>
      <rPr>
        <b/>
        <sz val="12"/>
        <rFont val="宋体"/>
        <family val="3"/>
        <charset val="134"/>
      </rPr>
      <t>项</t>
    </r>
    <r>
      <rPr>
        <b/>
        <sz val="12"/>
        <rFont val="Times New Roman"/>
        <family val="1"/>
      </rPr>
      <t xml:space="preserve">         </t>
    </r>
    <r>
      <rPr>
        <b/>
        <sz val="12"/>
        <rFont val="宋体"/>
        <family val="3"/>
        <charset val="134"/>
      </rPr>
      <t>目</t>
    </r>
  </si>
  <si>
    <t>一、当年地方财政收入</t>
  </si>
  <si>
    <t>一、当年地方财政支出</t>
  </si>
  <si>
    <t>二、上级补助收入</t>
  </si>
  <si>
    <t>二、上解支出</t>
  </si>
  <si>
    <t>三、调入资金</t>
  </si>
  <si>
    <t>其中：国有资本经营预算调入</t>
  </si>
  <si>
    <t>三、动用预算稳定调节基金</t>
  </si>
  <si>
    <t xml:space="preserve">        合计</t>
  </si>
  <si>
    <t>基础设施建设</t>
  </si>
  <si>
    <t xml:space="preserve">                                                                                     单位：万元</t>
  </si>
  <si>
    <t>科目</t>
  </si>
  <si>
    <t>项目</t>
  </si>
  <si>
    <t>一、利润收入</t>
  </si>
  <si>
    <t>一、教育支出</t>
  </si>
  <si>
    <t xml:space="preserve">    其他国有资本经营预算企业利润收入</t>
  </si>
  <si>
    <t>二、科学技术支出</t>
  </si>
  <si>
    <t>三、文化体育与传媒支出</t>
  </si>
  <si>
    <t>四、社会保障和就业支出</t>
  </si>
  <si>
    <t>二、股利、股息收入</t>
  </si>
  <si>
    <t>五、节能环保支出</t>
  </si>
  <si>
    <t xml:space="preserve">    国有控股公司股利、股息收入</t>
  </si>
  <si>
    <t>六、城乡社区事务支出</t>
  </si>
  <si>
    <t xml:space="preserve">    国有参股公司股利、股息收入</t>
  </si>
  <si>
    <t>七、农林水支出</t>
  </si>
  <si>
    <t xml:space="preserve">    其他国有资本经营预算企业股利、股息收入</t>
  </si>
  <si>
    <t>八、交通运输支出</t>
  </si>
  <si>
    <t>三、产权转让收入</t>
  </si>
  <si>
    <t>九、资源勘探电力信息等支出</t>
  </si>
  <si>
    <t>四、清算收入</t>
  </si>
  <si>
    <t>十、商务服务业等支出</t>
  </si>
  <si>
    <t>五、其他国有资本经营收入</t>
  </si>
  <si>
    <t>十一、其他支出</t>
  </si>
  <si>
    <t>十二、转移性支出</t>
  </si>
  <si>
    <t xml:space="preserve">      国有资本经营预算调出资金</t>
  </si>
  <si>
    <t>收入总计</t>
  </si>
  <si>
    <t>支出总计</t>
  </si>
  <si>
    <t>项  目</t>
  </si>
  <si>
    <t>保基本民生支出总计</t>
  </si>
  <si>
    <t>保工资、保运转支出总计</t>
  </si>
  <si>
    <t>一、人员经费</t>
  </si>
  <si>
    <t>（一）在职基本工资</t>
  </si>
  <si>
    <t>（二）在职年终一次性奖金</t>
  </si>
  <si>
    <t>（五）事业单位绩效工资(全额事业单位)</t>
  </si>
  <si>
    <t>（六）艰苦边远地区津贴</t>
  </si>
  <si>
    <t>（七）在职工资附加性支出</t>
  </si>
  <si>
    <t>（八）机关人员职务与职级并行制度</t>
  </si>
  <si>
    <t>（九）乡镇工作补贴</t>
  </si>
  <si>
    <t>二、公用经费</t>
  </si>
  <si>
    <t>（一）行政部门（含参公管理事业单位）</t>
  </si>
  <si>
    <t>（二）公检法部门（含参公管理事业单位）</t>
  </si>
  <si>
    <t>（三）其他部门(全额事业单位)</t>
  </si>
  <si>
    <t>单位：万元</t>
    <phoneticPr fontId="81" type="noConversion"/>
  </si>
  <si>
    <t>科目编码</t>
  </si>
  <si>
    <t>科目名称</t>
  </si>
  <si>
    <t>其中：上级转移支付</t>
    <phoneticPr fontId="81" type="noConversion"/>
  </si>
  <si>
    <t>类</t>
  </si>
  <si>
    <t>款</t>
  </si>
  <si>
    <t>项</t>
  </si>
  <si>
    <t>目</t>
  </si>
  <si>
    <t>01</t>
  </si>
  <si>
    <t>29</t>
  </si>
  <si>
    <t>国家电影事业发展专项资金收入</t>
  </si>
  <si>
    <t>07</t>
  </si>
  <si>
    <t>国家电影事业发展专项资金及对应专项债务收入安排的支出</t>
  </si>
  <si>
    <t xml:space="preserve">    资助国产影片放映</t>
  </si>
  <si>
    <t>02</t>
  </si>
  <si>
    <t xml:space="preserve">    资助城市影院</t>
  </si>
  <si>
    <t>03</t>
  </si>
  <si>
    <t xml:space="preserve">    资助少数民族电影译制</t>
  </si>
  <si>
    <t>99</t>
  </si>
  <si>
    <t xml:space="preserve">    其他国家电影事业发展专项资金支出</t>
  </si>
  <si>
    <t>46</t>
  </si>
  <si>
    <t>国有土地收益基金收入</t>
  </si>
  <si>
    <t>212</t>
  </si>
  <si>
    <t>10</t>
  </si>
  <si>
    <t>国有土地收益金支出</t>
  </si>
  <si>
    <t>47</t>
  </si>
  <si>
    <t>农业土地开发资金收入</t>
  </si>
  <si>
    <t>11</t>
  </si>
  <si>
    <t>农业土地开发资金支出</t>
  </si>
  <si>
    <t>103</t>
  </si>
  <si>
    <t>48</t>
  </si>
  <si>
    <t>国有土地使用权出让收入</t>
  </si>
  <si>
    <t>08</t>
  </si>
  <si>
    <t>国有土地使用权出让收入安排的支出</t>
  </si>
  <si>
    <t>土地出让价款收入</t>
  </si>
  <si>
    <t>补缴的土地价款</t>
  </si>
  <si>
    <t>划拨土地收入</t>
  </si>
  <si>
    <t>其他土地出让收入</t>
  </si>
  <si>
    <t>04</t>
  </si>
  <si>
    <t>农村基础设施建设支出</t>
    <phoneticPr fontId="81" type="noConversion"/>
  </si>
  <si>
    <t>05</t>
  </si>
  <si>
    <t>06</t>
  </si>
  <si>
    <t>农村中小学危旧房改造支出</t>
  </si>
  <si>
    <t>09</t>
  </si>
  <si>
    <t>49</t>
  </si>
  <si>
    <t>大中型水库移民后期扶持基金收入</t>
  </si>
  <si>
    <t>208</t>
  </si>
  <si>
    <t>22</t>
  </si>
  <si>
    <t xml:space="preserve">    移民补助</t>
  </si>
  <si>
    <t xml:space="preserve">    基础设施建设和经济发展</t>
  </si>
  <si>
    <t xml:space="preserve">    其他大中型水库移民后期扶持基金支出</t>
  </si>
  <si>
    <t>50</t>
  </si>
  <si>
    <t>大中型水库库区基金收入</t>
  </si>
  <si>
    <t>213</t>
  </si>
  <si>
    <t>66</t>
  </si>
  <si>
    <t>大中型水库库区基金及对应专项债务收入安排的支出</t>
  </si>
  <si>
    <t xml:space="preserve">    中央大中型水库库区基金收入</t>
  </si>
  <si>
    <t xml:space="preserve">    地方大中型水库库区基金收入</t>
  </si>
  <si>
    <t xml:space="preserve">    解决移民遗留问题</t>
    <phoneticPr fontId="81" type="noConversion"/>
  </si>
  <si>
    <t xml:space="preserve">    库区防护工程维护</t>
  </si>
  <si>
    <t xml:space="preserve">    其他大中型水库库区基金支出</t>
  </si>
  <si>
    <t>58</t>
  </si>
  <si>
    <t>国家重大水利工程建设基金收入</t>
  </si>
  <si>
    <t>69</t>
  </si>
  <si>
    <t>国家重大水利工程建设基金及对应专项债务收入安排的支出</t>
  </si>
  <si>
    <t xml:space="preserve">    南水北调工程建设资金</t>
  </si>
  <si>
    <t xml:space="preserve">    南水北调工程建设</t>
  </si>
  <si>
    <t xml:space="preserve">    三峡工程后续工作资金</t>
  </si>
  <si>
    <t xml:space="preserve">    三峡工程后续工作</t>
  </si>
  <si>
    <t xml:space="preserve">    省级重大水利工程建设资金</t>
  </si>
  <si>
    <t xml:space="preserve">    地方重大水利工程建设</t>
  </si>
  <si>
    <t xml:space="preserve">    其他重大水利工程建设基金支出</t>
  </si>
  <si>
    <t>55</t>
  </si>
  <si>
    <t>彩票公益金收入</t>
  </si>
  <si>
    <t>229</t>
  </si>
  <si>
    <t>60</t>
  </si>
  <si>
    <t>彩票公益金及对应专项债务收入安排的支出</t>
  </si>
  <si>
    <t xml:space="preserve">    福利彩票公益金收入</t>
  </si>
  <si>
    <t xml:space="preserve">    用于补充全国社会保障基金的彩票公益金支出</t>
  </si>
  <si>
    <t xml:space="preserve">    体育彩票公益金收入</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</si>
  <si>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</si>
  <si>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</si>
  <si>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</si>
  <si>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</si>
  <si>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</si>
  <si>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</si>
  <si>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</si>
  <si>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12</t>
  </si>
  <si>
    <t xml:space="preserve">    用于法律援助的彩票公益金支出</t>
  </si>
  <si>
    <t>13</t>
  </si>
  <si>
    <t xml:space="preserve">    用于城乡医疗救助的彩票公益金支出</t>
  </si>
  <si>
    <t xml:space="preserve">    用于其他社会公益事业的彩票公益金支出</t>
  </si>
  <si>
    <t>56</t>
  </si>
  <si>
    <t>城市基础设施配套费收入</t>
  </si>
  <si>
    <t>城市基础设施配套费及对应专项债务收入安排的支出</t>
  </si>
  <si>
    <t xml:space="preserve">    城市公共设施</t>
  </si>
  <si>
    <t xml:space="preserve">    城市环境卫生</t>
  </si>
  <si>
    <t xml:space="preserve">    公有房屋</t>
  </si>
  <si>
    <t xml:space="preserve">    城市防洪</t>
  </si>
  <si>
    <t xml:space="preserve">    其他城市基础设施配套费安排的支出</t>
  </si>
  <si>
    <t>57</t>
  </si>
  <si>
    <t>小型水库移民扶助基金收入</t>
  </si>
  <si>
    <t>23</t>
  </si>
  <si>
    <t>小型水库移民扶助基金及对应专项债务收入安排的支出</t>
  </si>
  <si>
    <t xml:space="preserve">    其他小型水库移民扶助基金支出</t>
  </si>
  <si>
    <t>其他政府性基金收入</t>
  </si>
  <si>
    <t>其他政府性基金支出</t>
  </si>
  <si>
    <t>110</t>
  </si>
  <si>
    <t>转移性收入</t>
  </si>
  <si>
    <t>234</t>
  </si>
  <si>
    <t>抗疫特别国债安排的支出</t>
  </si>
  <si>
    <t>政府性基金转移收入</t>
  </si>
  <si>
    <t>抗疫特别国债转移支付收入</t>
  </si>
  <si>
    <t>公共卫生体系建设</t>
  </si>
  <si>
    <t>抗疫相关支出</t>
  </si>
  <si>
    <t>其他抗疫相关支出</t>
  </si>
  <si>
    <t>债务转贷收入</t>
  </si>
  <si>
    <t>17</t>
  </si>
  <si>
    <t>232</t>
  </si>
  <si>
    <t>地方政府专项债务付息支出</t>
  </si>
  <si>
    <t>国有土地使用权出让金债务付息支出</t>
  </si>
  <si>
    <t>土地储备专项债券付息支出</t>
  </si>
  <si>
    <t>棚户区改造专项债券付息支出</t>
  </si>
  <si>
    <t>其他地方自行试点项目收益专项债券付息支出</t>
  </si>
  <si>
    <t>调出资金</t>
  </si>
  <si>
    <t>合    计</t>
  </si>
  <si>
    <t>合   计</t>
  </si>
  <si>
    <t>项       目</t>
  </si>
  <si>
    <t>合  计</t>
  </si>
  <si>
    <t>机关事业单位养老保险基金</t>
  </si>
  <si>
    <t>一、上年结余</t>
  </si>
  <si>
    <t>二、收入</t>
  </si>
  <si>
    <t>三、支出</t>
  </si>
  <si>
    <t>上解上级支出</t>
  </si>
  <si>
    <t>四、本年收支结余</t>
  </si>
  <si>
    <t>五、累计结余</t>
  </si>
  <si>
    <t>年度预算</t>
    <phoneticPr fontId="81" type="noConversion"/>
  </si>
  <si>
    <t>科学技术</t>
  </si>
  <si>
    <t>年度预算</t>
    <phoneticPr fontId="81" type="noConversion"/>
  </si>
  <si>
    <t>单位：万元</t>
    <phoneticPr fontId="81" type="noConversion"/>
  </si>
  <si>
    <t>表2：</t>
    <phoneticPr fontId="81" type="noConversion"/>
  </si>
  <si>
    <t>表3：</t>
    <phoneticPr fontId="81" type="noConversion"/>
  </si>
  <si>
    <t>表5：</t>
    <phoneticPr fontId="81" type="noConversion"/>
  </si>
  <si>
    <t>表6：</t>
    <phoneticPr fontId="81" type="noConversion"/>
  </si>
  <si>
    <t>表8：</t>
    <phoneticPr fontId="81" type="noConversion"/>
  </si>
  <si>
    <t>公共法律援助</t>
  </si>
  <si>
    <t>中等职业教育</t>
  </si>
  <si>
    <t>社会组织管理</t>
  </si>
  <si>
    <t>基层政权建设和社区治理</t>
  </si>
  <si>
    <t>林业草原防灾减灾</t>
  </si>
  <si>
    <t>对村级公益事业建设的补助</t>
  </si>
  <si>
    <t>单位：元</t>
  </si>
  <si>
    <t>序号</t>
  </si>
  <si>
    <t>项目实施或资金拨付单位</t>
  </si>
  <si>
    <t>说      明</t>
  </si>
  <si>
    <t>相关单位</t>
  </si>
  <si>
    <t>交通公路建设</t>
  </si>
  <si>
    <t>农业保险配套</t>
  </si>
  <si>
    <t>各承办农业保险的保险公司</t>
  </si>
  <si>
    <t>根据农业保险的政策，由承办农业保险的公司提出，经审核后支付</t>
  </si>
  <si>
    <t>村级运转经费增长</t>
  </si>
  <si>
    <t>各乡镇街道</t>
  </si>
  <si>
    <t>村主职养老保险补贴</t>
  </si>
  <si>
    <t>根据实际情况由区人民政府研究安排</t>
  </si>
  <si>
    <t>文广新局</t>
  </si>
  <si>
    <t>根据实际发生情况由领导审核后安排拨付</t>
  </si>
  <si>
    <t>教育扶贫、雨露计划</t>
  </si>
  <si>
    <t>健康扶贫、贫困人口医保缴费补助</t>
  </si>
  <si>
    <t>根据实际人数安排拨付</t>
  </si>
  <si>
    <t>健康扶贫、大病报销兜底</t>
  </si>
  <si>
    <t>健康扶贫、贫困人口家庭医生签药服务补助</t>
  </si>
  <si>
    <t>病死畜禽无害化处理</t>
  </si>
  <si>
    <t>畜牧局</t>
  </si>
  <si>
    <t>屠宰环节病猪无害化损失补贴</t>
  </si>
  <si>
    <t>城管局、环卫处</t>
  </si>
  <si>
    <t>科技局</t>
  </si>
  <si>
    <t>统计局</t>
  </si>
  <si>
    <t>卫健局</t>
  </si>
  <si>
    <t>退事局</t>
  </si>
  <si>
    <t>根据上级文件规定的标准和义务兵实际人数拨付</t>
  </si>
  <si>
    <t>根据区政府批准安排到相关单位</t>
  </si>
  <si>
    <t>行政村卫生室运行经费</t>
  </si>
  <si>
    <t>6000元/年，省50%，按市区四六体制计算，区1800元/年，147个村</t>
  </si>
  <si>
    <t>信访维稳专项支出</t>
  </si>
  <si>
    <t>信访局</t>
  </si>
  <si>
    <t>根据实际发生情况按政策安排拨付</t>
  </si>
  <si>
    <t>城市电子安防工程维护</t>
  </si>
  <si>
    <t>由赫山公安分局与公司签订合同，报区政府审核后支付到相关公司</t>
  </si>
  <si>
    <t>城市电子安防工程建设</t>
  </si>
  <si>
    <t>以前年度建设项目工程款支付。经报区政府审核后支付</t>
  </si>
  <si>
    <t>政法委</t>
  </si>
  <si>
    <t>财政局</t>
  </si>
  <si>
    <t>各乡镇</t>
  </si>
  <si>
    <t>湘组[2020]63号</t>
  </si>
  <si>
    <t>旅游引导资金</t>
  </si>
  <si>
    <t>社区两清工作及警务室建设</t>
  </si>
  <si>
    <t>公务用车改革运行经费</t>
  </si>
  <si>
    <t>含公车平台抽调相关单位人员工资、平台聘用司机经费、平台运行经费等。</t>
  </si>
  <si>
    <t>打非处非工作经费</t>
  </si>
  <si>
    <t>政府办、文广新局</t>
  </si>
  <si>
    <t>文化系统处非经费20万、政府办处理非法集资经费20万。</t>
  </si>
  <si>
    <t>文化产业和文化事业引导资金</t>
  </si>
  <si>
    <t>赫山频道运行维护</t>
  </si>
  <si>
    <t>赫山电视台</t>
  </si>
  <si>
    <t>安全隐患治理</t>
  </si>
  <si>
    <t>禁毒(含禁毒协会)经费</t>
  </si>
  <si>
    <t>含戒毒康复经费20万元</t>
  </si>
  <si>
    <t>乡财信息及网络维护费</t>
  </si>
  <si>
    <t>根据实际情况由领导审核批准后拨付</t>
  </si>
  <si>
    <t>教育局</t>
  </si>
  <si>
    <t>预算执行数不能超过当年实际收入数</t>
  </si>
  <si>
    <t>残疾人就业保障金安排的支出</t>
  </si>
  <si>
    <t>其中： 残疾人就业培训扶扶持康复救助等</t>
  </si>
  <si>
    <t>残联</t>
  </si>
  <si>
    <t xml:space="preserve">      残疾人居民医保个人缴费统筹</t>
  </si>
  <si>
    <t xml:space="preserve">      代缴养老保险</t>
  </si>
  <si>
    <t xml:space="preserve">      残疾证办理</t>
  </si>
  <si>
    <t xml:space="preserve">      残疾人保险</t>
  </si>
  <si>
    <t>森林植被恢复费安排的支出</t>
  </si>
  <si>
    <t>林业局、相关单位</t>
  </si>
  <si>
    <t>由区政府逐笔审核，批准后拨付</t>
  </si>
  <si>
    <t>水利建设专项收入安排的支出</t>
  </si>
  <si>
    <t>其中：防汛抗旱救灾经费</t>
  </si>
  <si>
    <t xml:space="preserve">      农饮水维修养护基金</t>
  </si>
  <si>
    <t xml:space="preserve">     山洪灾害预警及水库监控运行维护</t>
  </si>
  <si>
    <t>会议费</t>
  </si>
  <si>
    <t>目标奖</t>
  </si>
  <si>
    <t>根据各单位收入任务完成情况由区政府进行考核后安排</t>
  </si>
  <si>
    <t>纳税大厅聘用人员经费</t>
  </si>
  <si>
    <t>纳税大厅</t>
  </si>
  <si>
    <t>28人</t>
  </si>
  <si>
    <t>表9：</t>
    <phoneticPr fontId="81" type="noConversion"/>
  </si>
  <si>
    <t>备注</t>
    <phoneticPr fontId="81" type="noConversion"/>
  </si>
  <si>
    <t>表7：</t>
    <phoneticPr fontId="81" type="noConversion"/>
  </si>
  <si>
    <t>资源枯竭型城市转移支付</t>
    <phoneticPr fontId="22" type="noConversion"/>
  </si>
  <si>
    <t>农村电影老放映员民办代课教师老年乡村医生补助</t>
    <phoneticPr fontId="22" type="noConversion"/>
  </si>
  <si>
    <t>教育共同财政事权转移支付</t>
    <phoneticPr fontId="22" type="noConversion"/>
  </si>
  <si>
    <t>农林水共同财政事权转移支付</t>
    <phoneticPr fontId="22" type="noConversion"/>
  </si>
  <si>
    <t>住房保障共同财政事权转移支付</t>
    <phoneticPr fontId="22" type="noConversion"/>
  </si>
  <si>
    <t>均衡性转移支付</t>
    <phoneticPr fontId="22" type="noConversion"/>
  </si>
  <si>
    <t>县级基本财力保障机制奖补资金</t>
    <phoneticPr fontId="22" type="noConversion"/>
  </si>
  <si>
    <t>农业人口市民化奖励</t>
    <phoneticPr fontId="22" type="noConversion"/>
  </si>
  <si>
    <t>公路养护中心</t>
    <phoneticPr fontId="81" type="noConversion"/>
  </si>
  <si>
    <t>组织部</t>
    <phoneticPr fontId="81" type="noConversion"/>
  </si>
  <si>
    <t>益组联[2019]7号，年2000元，省市区分级负担，区600元/人，按142村计算每村2人</t>
    <phoneticPr fontId="81" type="noConversion"/>
  </si>
  <si>
    <t>关于全区耕地安全利用工作审议意见（益赫人常函[2021]5号）</t>
    <phoneticPr fontId="81" type="noConversion"/>
  </si>
  <si>
    <t>扶贫保险</t>
    <phoneticPr fontId="81" type="noConversion"/>
  </si>
  <si>
    <t>原为：扶贫特惠保</t>
    <phoneticPr fontId="81" type="noConversion"/>
  </si>
  <si>
    <t>医保局</t>
    <phoneticPr fontId="81" type="noConversion"/>
  </si>
  <si>
    <t>卫建局</t>
    <phoneticPr fontId="81" type="noConversion"/>
  </si>
  <si>
    <t>其他一般转移支付收入</t>
    <phoneticPr fontId="89" type="noConversion"/>
  </si>
  <si>
    <t>一般公共服务支出</t>
    <phoneticPr fontId="89" type="noConversion"/>
  </si>
  <si>
    <t>教育</t>
    <phoneticPr fontId="89" type="noConversion"/>
  </si>
  <si>
    <t>文化旅游体育与传媒</t>
    <phoneticPr fontId="89" type="noConversion"/>
  </si>
  <si>
    <t>社会保障和就业</t>
    <phoneticPr fontId="89" type="noConversion"/>
  </si>
  <si>
    <t>卫生健康</t>
    <phoneticPr fontId="89" type="noConversion"/>
  </si>
  <si>
    <t>节能环保</t>
    <phoneticPr fontId="89" type="noConversion"/>
  </si>
  <si>
    <t>城乡社区</t>
    <phoneticPr fontId="89" type="noConversion"/>
  </si>
  <si>
    <t>农林水</t>
    <phoneticPr fontId="89" type="noConversion"/>
  </si>
  <si>
    <t>交通运输</t>
    <phoneticPr fontId="89" type="noConversion"/>
  </si>
  <si>
    <t>资源勘探信息等</t>
    <phoneticPr fontId="89" type="noConversion"/>
  </si>
  <si>
    <t>商业服务业等</t>
    <phoneticPr fontId="89" type="noConversion"/>
  </si>
  <si>
    <t>自然海洋气象等</t>
    <phoneticPr fontId="89" type="noConversion"/>
  </si>
  <si>
    <t>住房保障</t>
    <phoneticPr fontId="89" type="noConversion"/>
  </si>
  <si>
    <t>粮油物资储备</t>
    <phoneticPr fontId="89" type="noConversion"/>
  </si>
  <si>
    <t>灾害应急</t>
    <phoneticPr fontId="89" type="noConversion"/>
  </si>
  <si>
    <t>单位：万元</t>
    <phoneticPr fontId="81" type="noConversion"/>
  </si>
  <si>
    <t>城乡居民基本养老保险基金</t>
    <phoneticPr fontId="81" type="noConversion"/>
  </si>
  <si>
    <t>农业发展奖励基金</t>
    <phoneticPr fontId="81" type="noConversion"/>
  </si>
  <si>
    <t>交通公路重点工作</t>
    <phoneticPr fontId="81" type="noConversion"/>
  </si>
  <si>
    <t>农村公路管理养护</t>
    <phoneticPr fontId="81" type="noConversion"/>
  </si>
  <si>
    <t>农村改厕经费</t>
    <phoneticPr fontId="81" type="noConversion"/>
  </si>
  <si>
    <t>财政衔接推进乡村振兴资金</t>
    <phoneticPr fontId="81" type="noConversion"/>
  </si>
  <si>
    <t>含农村人居环境整治。共安排1800万，已安排到乡镇4234560元，其余的由农业农村局分配报领导批准后拨付。</t>
    <phoneticPr fontId="81" type="noConversion"/>
  </si>
  <si>
    <t xml:space="preserve">农村部分计划生育家庭奖励扶助     </t>
  </si>
  <si>
    <t>计划生育特别扶助</t>
  </si>
  <si>
    <t>计划生育手术并发症人员补助</t>
  </si>
  <si>
    <t>独生子女保健费</t>
  </si>
  <si>
    <t>独生子女死亡家庭一次性补偿</t>
  </si>
  <si>
    <t>城镇独生子女父母奖励</t>
  </si>
  <si>
    <t>免费产前筛查</t>
  </si>
  <si>
    <t>免费孕前优生健康检查</t>
  </si>
  <si>
    <t>项         目</t>
  </si>
  <si>
    <t xml:space="preserve">     水旱地质灾害应急经费</t>
  </si>
  <si>
    <t>231</t>
    <phoneticPr fontId="81" type="noConversion"/>
  </si>
  <si>
    <t>04</t>
    <phoneticPr fontId="81" type="noConversion"/>
  </si>
  <si>
    <t>债务还本支出</t>
  </si>
  <si>
    <t>地方政府专项债务还本支出</t>
    <phoneticPr fontId="81" type="noConversion"/>
  </si>
  <si>
    <t>02</t>
    <phoneticPr fontId="81" type="noConversion"/>
  </si>
  <si>
    <t>230</t>
    <phoneticPr fontId="81" type="noConversion"/>
  </si>
  <si>
    <t>11</t>
    <phoneticPr fontId="81" type="noConversion"/>
  </si>
  <si>
    <t>转移性支出</t>
    <phoneticPr fontId="81" type="noConversion"/>
  </si>
  <si>
    <t>债务转贷支出</t>
    <phoneticPr fontId="81" type="noConversion"/>
  </si>
  <si>
    <t>其他地方政府债务转贷支出</t>
    <phoneticPr fontId="81" type="noConversion"/>
  </si>
  <si>
    <t>地方政府债务转贷收入</t>
    <phoneticPr fontId="81" type="noConversion"/>
  </si>
  <si>
    <t>说明：乡村振兴资金按土地出让收入的6%计提4000万元，在“农村基础设施建设”项目中反映。</t>
    <phoneticPr fontId="81" type="noConversion"/>
  </si>
  <si>
    <t>表11：</t>
    <phoneticPr fontId="81" type="noConversion"/>
  </si>
  <si>
    <t>表10：</t>
    <phoneticPr fontId="81" type="noConversion"/>
  </si>
  <si>
    <t>二、一般公共预算</t>
    <phoneticPr fontId="81" type="noConversion"/>
  </si>
  <si>
    <t>三、政府性基金预算</t>
    <phoneticPr fontId="81" type="noConversion"/>
  </si>
  <si>
    <t>四、社保基金预算</t>
    <phoneticPr fontId="81" type="noConversion"/>
  </si>
  <si>
    <t>五、国有资本经营预算</t>
    <phoneticPr fontId="81" type="noConversion"/>
  </si>
  <si>
    <t>六、一般公共预算重点项目表</t>
    <phoneticPr fontId="81" type="noConversion"/>
  </si>
  <si>
    <t>七、三保预算表</t>
    <phoneticPr fontId="81" type="noConversion"/>
  </si>
  <si>
    <t>合    计</t>
    <phoneticPr fontId="81" type="noConversion"/>
  </si>
  <si>
    <t>合    计</t>
    <phoneticPr fontId="81" type="noConversion"/>
  </si>
  <si>
    <t xml:space="preserve">  5.转移收入</t>
    <phoneticPr fontId="81" type="noConversion"/>
  </si>
  <si>
    <t xml:space="preserve">  4.其他收入</t>
    <phoneticPr fontId="81" type="noConversion"/>
  </si>
  <si>
    <t xml:space="preserve">  3.财政补贴收入</t>
    <phoneticPr fontId="81" type="noConversion"/>
  </si>
  <si>
    <t xml:space="preserve">  2.利息收入</t>
    <phoneticPr fontId="81" type="noConversion"/>
  </si>
  <si>
    <t xml:space="preserve">  1.保险费收入</t>
    <phoneticPr fontId="81" type="noConversion"/>
  </si>
  <si>
    <t xml:space="preserve">  1.社会保障待遇支出</t>
    <phoneticPr fontId="81" type="noConversion"/>
  </si>
  <si>
    <t xml:space="preserve">  2.其他支出</t>
    <phoneticPr fontId="81" type="noConversion"/>
  </si>
  <si>
    <t xml:space="preserve">  3.转移支出</t>
    <phoneticPr fontId="81" type="noConversion"/>
  </si>
  <si>
    <t xml:space="preserve">  4.劳动能力鉴定支出</t>
    <phoneticPr fontId="81" type="noConversion"/>
  </si>
  <si>
    <t xml:space="preserve">  5.工伤预防费用支出</t>
    <phoneticPr fontId="81" type="noConversion"/>
  </si>
  <si>
    <t xml:space="preserve">  6.购买大病保险支出</t>
    <phoneticPr fontId="81" type="noConversion"/>
  </si>
  <si>
    <t>上级补助收入</t>
    <phoneticPr fontId="81" type="noConversion"/>
  </si>
  <si>
    <t>落实益赫人常函〔2022〕5号审议意见</t>
    <phoneticPr fontId="81" type="noConversion"/>
  </si>
  <si>
    <t>三、工业发展支出</t>
    <phoneticPr fontId="81" type="noConversion"/>
  </si>
  <si>
    <t>新型工业化引导资金</t>
    <phoneticPr fontId="81" type="noConversion"/>
  </si>
  <si>
    <t>争资立项和重点项目工作经费</t>
    <phoneticPr fontId="81" type="noConversion"/>
  </si>
  <si>
    <t>支持园区发展</t>
    <phoneticPr fontId="81" type="noConversion"/>
  </si>
  <si>
    <t>四、社保支出</t>
    <phoneticPr fontId="81" type="noConversion"/>
  </si>
  <si>
    <t>新生儿先天性心脏病免费筛查</t>
    <phoneticPr fontId="22" type="noConversion"/>
  </si>
  <si>
    <t>2020年前已退休人员分5年安排，当年退休当年安排（人社局提供数据）</t>
    <phoneticPr fontId="81" type="noConversion"/>
  </si>
  <si>
    <t>《关于医疗保险基金专项审计问题整改的纪要》（益赫府阅[2020]41号）</t>
    <phoneticPr fontId="81" type="noConversion"/>
  </si>
  <si>
    <t>五届区委64次常委会、《赫山区信访维稳司法救助基金管理使用办法》（益赫联办字[2019]37号）</t>
    <phoneticPr fontId="22" type="noConversion"/>
  </si>
  <si>
    <t>根据实际情况由区人民政府研究</t>
    <phoneticPr fontId="81" type="noConversion"/>
  </si>
  <si>
    <t>原招待所、区电影公司、花鼓演艺有限公司、原影剧院退休干职工待遇补差。</t>
    <phoneticPr fontId="81" type="noConversion"/>
  </si>
  <si>
    <t>共计500万，政务中心已安排部分。支付给区城投公司。</t>
    <phoneticPr fontId="81" type="noConversion"/>
  </si>
  <si>
    <t>落实上级对党建考核工作相关要求等</t>
    <phoneticPr fontId="81" type="noConversion"/>
  </si>
  <si>
    <t>一二级2500多人三四级5000人左右，不含低保、贫困人口等原已补助人员。</t>
    <phoneticPr fontId="81" type="noConversion"/>
  </si>
  <si>
    <t>由区政府逐笔审核，批准后拨付。</t>
    <phoneticPr fontId="81" type="noConversion"/>
  </si>
  <si>
    <t>益赫府阅〔2015﹞24号</t>
    <phoneticPr fontId="81" type="noConversion"/>
  </si>
  <si>
    <t>按农饮水人口6元/人计算</t>
    <phoneticPr fontId="81" type="noConversion"/>
  </si>
  <si>
    <t>安排非税收入征收成本</t>
    <phoneticPr fontId="81" type="noConversion"/>
  </si>
  <si>
    <t>落实益赫人常函〔2022﹞2号审议意见</t>
    <phoneticPr fontId="81" type="noConversion"/>
  </si>
  <si>
    <t>落实益赫人常函〔2022﹞3号审议意见</t>
    <phoneticPr fontId="81" type="noConversion"/>
  </si>
  <si>
    <t xml:space="preserve">  1.学前教育幼儿资助</t>
    <phoneticPr fontId="81" type="noConversion"/>
  </si>
  <si>
    <t xml:space="preserve">  2.城乡义务教育生均公用经费</t>
    <phoneticPr fontId="81" type="noConversion"/>
  </si>
  <si>
    <t xml:space="preserve">   （1）小学</t>
    <phoneticPr fontId="81" type="noConversion"/>
  </si>
  <si>
    <t xml:space="preserve">   （2）初中</t>
    <phoneticPr fontId="81" type="noConversion"/>
  </si>
  <si>
    <t xml:space="preserve">  3.义务教育阶段特殊教育学校和随班就读残疾学生生均公用经费</t>
    <phoneticPr fontId="81" type="noConversion"/>
  </si>
  <si>
    <t xml:space="preserve">  4.义务教育免费提供教科书</t>
    <phoneticPr fontId="81" type="noConversion"/>
  </si>
  <si>
    <t xml:space="preserve">  5.家庭经济困难学生生活补助</t>
    <phoneticPr fontId="81" type="noConversion"/>
  </si>
  <si>
    <t xml:space="preserve">  6.普通高中学生资助</t>
    <phoneticPr fontId="81" type="noConversion"/>
  </si>
  <si>
    <t xml:space="preserve">   （1）家庭经济困难学生国家助学金</t>
    <phoneticPr fontId="81" type="noConversion"/>
  </si>
  <si>
    <t xml:space="preserve">   （2）免除建档立卡等家庭经济困难学生学杂费</t>
    <phoneticPr fontId="81" type="noConversion"/>
  </si>
  <si>
    <t xml:space="preserve">   （3）免除家庭经济困难学生教科书费</t>
    <phoneticPr fontId="81" type="noConversion"/>
  </si>
  <si>
    <t xml:space="preserve">  7.中职教育学生资助</t>
    <phoneticPr fontId="81" type="noConversion"/>
  </si>
  <si>
    <t xml:space="preserve">   （2）农村、涉农专业和家庭经济困难学生免学费</t>
    <phoneticPr fontId="81" type="noConversion"/>
  </si>
  <si>
    <t xml:space="preserve">   （3）国家奖学金</t>
    <phoneticPr fontId="81" type="noConversion"/>
  </si>
  <si>
    <t xml:space="preserve">  8.农村义务教育学生营养改善计划</t>
    <phoneticPr fontId="81" type="noConversion"/>
  </si>
  <si>
    <t xml:space="preserve">  1.博物馆、纪念馆免费开放补助和公共美术馆、图书馆、文化馆（站）免费开放补助</t>
    <phoneticPr fontId="81" type="noConversion"/>
  </si>
  <si>
    <t xml:space="preserve">  1.城乡居民最低生活保障</t>
    <phoneticPr fontId="81" type="noConversion"/>
  </si>
  <si>
    <t xml:space="preserve">  2.特困人员救助供养</t>
    <phoneticPr fontId="81" type="noConversion"/>
  </si>
  <si>
    <t xml:space="preserve">  3.特殊儿童群体基本生活保障</t>
    <phoneticPr fontId="81" type="noConversion"/>
  </si>
  <si>
    <t xml:space="preserve">  4.临时救助</t>
    <phoneticPr fontId="81" type="noConversion"/>
  </si>
  <si>
    <t xml:space="preserve">  5.流浪乞讨人员救助</t>
    <phoneticPr fontId="81" type="noConversion"/>
  </si>
  <si>
    <t xml:space="preserve">  6.困难残疾人生活补贴</t>
    <phoneticPr fontId="81" type="noConversion"/>
  </si>
  <si>
    <t xml:space="preserve">  7.重度残疾人护理补贴</t>
    <phoneticPr fontId="81" type="noConversion"/>
  </si>
  <si>
    <t xml:space="preserve">  8.城乡居民基本养老保险</t>
    <phoneticPr fontId="81" type="noConversion"/>
  </si>
  <si>
    <t xml:space="preserve">  9.财政对企业职工养老保险的补助</t>
    <phoneticPr fontId="81" type="noConversion"/>
  </si>
  <si>
    <t xml:space="preserve">  10.财政对机关事业单位养老保险的补助</t>
    <phoneticPr fontId="81" type="noConversion"/>
  </si>
  <si>
    <t xml:space="preserve">  11.老年人福利</t>
    <phoneticPr fontId="81" type="noConversion"/>
  </si>
  <si>
    <t xml:space="preserve">  12.就业见习补贴</t>
    <phoneticPr fontId="81" type="noConversion"/>
  </si>
  <si>
    <t xml:space="preserve">  13.优抚对象抚恤和生活补助经费</t>
    <phoneticPr fontId="81" type="noConversion"/>
  </si>
  <si>
    <t xml:space="preserve">  14.义务兵优待金</t>
    <phoneticPr fontId="81" type="noConversion"/>
  </si>
  <si>
    <t xml:space="preserve">  15.退役安置支出</t>
    <phoneticPr fontId="81" type="noConversion"/>
  </si>
  <si>
    <t xml:space="preserve">  1.城乡居民基本医疗保险</t>
    <phoneticPr fontId="81" type="noConversion"/>
  </si>
  <si>
    <t xml:space="preserve">  2.基本公共卫生服务</t>
    <phoneticPr fontId="81" type="noConversion"/>
  </si>
  <si>
    <t xml:space="preserve">  3.计划生育支出</t>
    <phoneticPr fontId="81" type="noConversion"/>
  </si>
  <si>
    <t xml:space="preserve">   （1）农村部分计划生育家庭奖励扶助</t>
    <phoneticPr fontId="81" type="noConversion"/>
  </si>
  <si>
    <t xml:space="preserve">   （2）全国计划生育特别扶助制度</t>
    <phoneticPr fontId="81" type="noConversion"/>
  </si>
  <si>
    <t xml:space="preserve">   （3）城镇独生子女父母奖励</t>
    <phoneticPr fontId="81" type="noConversion"/>
  </si>
  <si>
    <t xml:space="preserve">  4、城乡医疗救助</t>
    <phoneticPr fontId="81" type="noConversion"/>
  </si>
  <si>
    <t xml:space="preserve">  5、疫情防控支出</t>
    <phoneticPr fontId="81" type="noConversion"/>
  </si>
  <si>
    <t xml:space="preserve">  1.村级支出</t>
    <phoneticPr fontId="81" type="noConversion"/>
  </si>
  <si>
    <t xml:space="preserve">  2.义务教育校舍维修</t>
    <phoneticPr fontId="81" type="noConversion"/>
  </si>
  <si>
    <t xml:space="preserve">  3.普通高中学生生均公用经费</t>
    <phoneticPr fontId="81" type="noConversion"/>
  </si>
  <si>
    <t xml:space="preserve">  4.中职生均拨款</t>
    <phoneticPr fontId="81" type="noConversion"/>
  </si>
  <si>
    <t xml:space="preserve">  5.农村教师特设岗位计划</t>
    <phoneticPr fontId="81" type="noConversion"/>
  </si>
  <si>
    <t xml:space="preserve">  6.农村基层教育人才津贴</t>
    <phoneticPr fontId="81" type="noConversion"/>
  </si>
  <si>
    <t xml:space="preserve">  7.康复救助残疾人儿童</t>
    <phoneticPr fontId="81" type="noConversion"/>
  </si>
  <si>
    <t xml:space="preserve">  8.村主职干部养老保险补助</t>
    <phoneticPr fontId="81" type="noConversion"/>
  </si>
  <si>
    <t xml:space="preserve">  9.退捕渔民养老保险补助</t>
    <phoneticPr fontId="81" type="noConversion"/>
  </si>
  <si>
    <t xml:space="preserve">  10.民办教师（代课教师）、老年乡村医生、老电影放映员三类人群生活待遇</t>
    <phoneticPr fontId="81" type="noConversion"/>
  </si>
  <si>
    <t xml:space="preserve">  11.六十年代精简退职老弱病残职工生活补助</t>
    <phoneticPr fontId="81" type="noConversion"/>
  </si>
  <si>
    <t xml:space="preserve">  12.未参保城镇县属以上集体企业和厂办大集体企业已退休人员生活补助</t>
    <phoneticPr fontId="81" type="noConversion"/>
  </si>
  <si>
    <t xml:space="preserve">  13.农村基层卫生人才津贴</t>
    <phoneticPr fontId="81" type="noConversion"/>
  </si>
  <si>
    <t xml:space="preserve">  14.孕产妇免费产前筛查和新生儿先天性心脏病筛查</t>
    <phoneticPr fontId="81" type="noConversion"/>
  </si>
  <si>
    <t xml:space="preserve">  15.农村适龄妇女及城镇低保适龄妇女两癌免费检查</t>
    <phoneticPr fontId="81" type="noConversion"/>
  </si>
  <si>
    <t xml:space="preserve">  1.行政部门（含参公管理事业单位）</t>
    <phoneticPr fontId="81" type="noConversion"/>
  </si>
  <si>
    <t xml:space="preserve">  2.公检法部门（含参公管理事业单位）</t>
    <phoneticPr fontId="81" type="noConversion"/>
  </si>
  <si>
    <t xml:space="preserve">  3.其他部门(全额事业单位)</t>
    <phoneticPr fontId="81" type="noConversion"/>
  </si>
  <si>
    <t xml:space="preserve">  3.离休人员</t>
    <phoneticPr fontId="81" type="noConversion"/>
  </si>
  <si>
    <t xml:space="preserve">  1.增值税16.875%</t>
    <phoneticPr fontId="22" type="noConversion"/>
  </si>
  <si>
    <t xml:space="preserve">  2.企业所得税12.6%</t>
    <phoneticPr fontId="22" type="noConversion"/>
  </si>
  <si>
    <t xml:space="preserve">  3.个人所得税12.6%</t>
    <phoneticPr fontId="22" type="noConversion"/>
  </si>
  <si>
    <t xml:space="preserve">  4.资源税33.75%</t>
    <phoneticPr fontId="22" type="noConversion"/>
  </si>
  <si>
    <t xml:space="preserve">  5.房产税45%</t>
    <phoneticPr fontId="22" type="noConversion"/>
  </si>
  <si>
    <t xml:space="preserve">  6.印花税45%</t>
    <phoneticPr fontId="22" type="noConversion"/>
  </si>
  <si>
    <t xml:space="preserve">  7.城镇土地使用税31.5%</t>
    <phoneticPr fontId="22" type="noConversion"/>
  </si>
  <si>
    <t xml:space="preserve">  8.土地增值税45%</t>
    <phoneticPr fontId="22" type="noConversion"/>
  </si>
  <si>
    <t xml:space="preserve">  9.耕地占用税</t>
    <phoneticPr fontId="22" type="noConversion"/>
  </si>
  <si>
    <t xml:space="preserve">  10.其他税收</t>
    <phoneticPr fontId="22" type="noConversion"/>
  </si>
  <si>
    <t>1.专项收入</t>
    <phoneticPr fontId="81" type="noConversion"/>
  </si>
  <si>
    <t xml:space="preserve"> 其中：教育费附加收入</t>
    <phoneticPr fontId="81" type="noConversion"/>
  </si>
  <si>
    <t xml:space="preserve">       地方教育费附加</t>
    <phoneticPr fontId="81" type="noConversion"/>
  </si>
  <si>
    <t xml:space="preserve">       残疾人就业保障金</t>
    <phoneticPr fontId="81" type="noConversion"/>
  </si>
  <si>
    <t xml:space="preserve">       森林植被恢复费</t>
    <phoneticPr fontId="81" type="noConversion"/>
  </si>
  <si>
    <t xml:space="preserve">       教育资金收入</t>
    <phoneticPr fontId="81" type="noConversion"/>
  </si>
  <si>
    <t xml:space="preserve">       农田水利建设资金收入</t>
    <phoneticPr fontId="81" type="noConversion"/>
  </si>
  <si>
    <t xml:space="preserve">       水利建设专项收入</t>
    <phoneticPr fontId="81" type="noConversion"/>
  </si>
  <si>
    <t>2.行政事业性收费收入</t>
    <phoneticPr fontId="81" type="noConversion"/>
  </si>
  <si>
    <t>3.罚没收入</t>
    <phoneticPr fontId="81" type="noConversion"/>
  </si>
  <si>
    <t>4.国有资源有偿使用收入</t>
    <phoneticPr fontId="81" type="noConversion"/>
  </si>
  <si>
    <t>5.其他收入</t>
    <phoneticPr fontId="81" type="noConversion"/>
  </si>
  <si>
    <t>2022年政府常务会议决定</t>
    <phoneticPr fontId="81" type="noConversion"/>
  </si>
  <si>
    <t>2024年全口径政府预算</t>
    <phoneticPr fontId="81" type="noConversion"/>
  </si>
  <si>
    <t>一、2024年一般公共预算草案编制说明</t>
    <phoneticPr fontId="81" type="noConversion"/>
  </si>
  <si>
    <t xml:space="preserve">  1.2024年区本级地方财政收入明细表</t>
  </si>
  <si>
    <t xml:space="preserve">  2.2024年一般性转移支付收入明细表</t>
  </si>
  <si>
    <t xml:space="preserve">  3.2024年专项转移支付收入明细表</t>
  </si>
  <si>
    <t xml:space="preserve">  4.2024年一般公共预算支出明细表</t>
  </si>
  <si>
    <t xml:space="preserve">  5.2024年一般公共预算收支平衡表</t>
  </si>
  <si>
    <t xml:space="preserve">  6.2024年政府性基金预算收支预算表</t>
  </si>
  <si>
    <t xml:space="preserve">  7.2024年社会保险基金预算收支表</t>
  </si>
  <si>
    <t xml:space="preserve">  8.2024年国有资本经营预算收支表</t>
  </si>
  <si>
    <t xml:space="preserve">  9.2024年一般公共预算重点项目明细表</t>
  </si>
  <si>
    <t xml:space="preserve">  10.2024年保基本民生支出预算表</t>
  </si>
  <si>
    <t xml:space="preserve">  11.2024年保工资、保运转支出预算表</t>
  </si>
  <si>
    <t>2024年区本级地方财政收入明细表</t>
    <phoneticPr fontId="81" type="noConversion"/>
  </si>
  <si>
    <t>2024年一般性转移支付收入明细表</t>
    <phoneticPr fontId="81" type="noConversion"/>
  </si>
  <si>
    <t>2024年专项转移支付收入明细表</t>
    <phoneticPr fontId="81" type="noConversion"/>
  </si>
  <si>
    <t>2024年预算</t>
    <phoneticPr fontId="81" type="noConversion"/>
  </si>
  <si>
    <t>2024年一般公共预算收支平衡表</t>
    <phoneticPr fontId="81" type="noConversion"/>
  </si>
  <si>
    <t>2024年一般公共预算重点项目明细表</t>
    <phoneticPr fontId="81" type="noConversion"/>
  </si>
  <si>
    <t>一、乡村振兴</t>
    <phoneticPr fontId="81" type="noConversion"/>
  </si>
  <si>
    <t>按8%预计增加部分。在各乡镇街道部门预算中已安排4095万元，根据组织部要求按实安排拨付</t>
    <phoneticPr fontId="89" type="noConversion"/>
  </si>
  <si>
    <t>被污染耕地治理</t>
    <phoneticPr fontId="81" type="noConversion"/>
  </si>
  <si>
    <t>二、环境保护支出</t>
    <phoneticPr fontId="81" type="noConversion"/>
  </si>
  <si>
    <t>环卫补助</t>
    <phoneticPr fontId="81" type="noConversion"/>
  </si>
  <si>
    <t>污水处理厂运行经费</t>
    <phoneticPr fontId="81" type="noConversion"/>
  </si>
  <si>
    <t>环境治理（含山体水体保护项目）</t>
    <phoneticPr fontId="81" type="noConversion"/>
  </si>
  <si>
    <t>蓝天办工作经费</t>
    <phoneticPr fontId="89" type="noConversion"/>
  </si>
  <si>
    <t>PPP项目</t>
    <phoneticPr fontId="81" type="noConversion"/>
  </si>
  <si>
    <t>根据政府批示分配到相关单位和企业（用于高质量发展奖励和就业扶持等项目、一主一特奖励600万元等）</t>
    <phoneticPr fontId="81" type="noConversion"/>
  </si>
  <si>
    <t>科技三项费用</t>
    <phoneticPr fontId="89" type="noConversion"/>
  </si>
  <si>
    <t>2023年政府常务会议决定</t>
    <phoneticPr fontId="81" type="noConversion"/>
  </si>
  <si>
    <t>招商引资经费</t>
    <phoneticPr fontId="89" type="noConversion"/>
  </si>
  <si>
    <t>根据实际发生情况由领导审核后安排拨付</t>
    <phoneticPr fontId="89" type="noConversion"/>
  </si>
  <si>
    <r>
      <t>境外招商考察经费</t>
    </r>
    <r>
      <rPr>
        <sz val="10"/>
        <rFont val="Arial"/>
        <family val="2"/>
      </rPr>
      <t/>
    </r>
    <phoneticPr fontId="89" type="noConversion"/>
  </si>
  <si>
    <t>总额预计2亿元，其中通过一般债券安排1.1亿元。</t>
    <phoneticPr fontId="81" type="noConversion"/>
  </si>
  <si>
    <t>统计质量激励基金</t>
    <phoneticPr fontId="89" type="noConversion"/>
  </si>
  <si>
    <t xml:space="preserve">老年乡村医生生活困难补助资金 </t>
    <phoneticPr fontId="22" type="noConversion"/>
  </si>
  <si>
    <t>医药卫生体制改革</t>
    <phoneticPr fontId="81" type="noConversion"/>
  </si>
  <si>
    <t>基本公卫</t>
    <phoneticPr fontId="22" type="noConversion"/>
  </si>
  <si>
    <t>中医药事业费</t>
    <phoneticPr fontId="22" type="noConversion"/>
  </si>
  <si>
    <t>城区网络化服务管理工作经费</t>
    <phoneticPr fontId="81" type="noConversion"/>
  </si>
  <si>
    <t>免费两癌检查</t>
    <phoneticPr fontId="81" type="noConversion"/>
  </si>
  <si>
    <t>强制戒毒人员生理脱毒医疗费</t>
    <phoneticPr fontId="81" type="noConversion"/>
  </si>
  <si>
    <t>养老保险个人缴费3%退还</t>
    <phoneticPr fontId="81" type="noConversion"/>
  </si>
  <si>
    <t>特殊人群挤占基本医疗补足</t>
    <phoneticPr fontId="81" type="noConversion"/>
  </si>
  <si>
    <t>义务兵家庭优待金</t>
    <phoneticPr fontId="81" type="noConversion"/>
  </si>
  <si>
    <t>退役士兵自主就业一次性补贴</t>
    <phoneticPr fontId="81" type="noConversion"/>
  </si>
  <si>
    <t>职业病防治</t>
    <phoneticPr fontId="81" type="noConversion"/>
  </si>
  <si>
    <t>城乡居民保险筹资经费</t>
    <phoneticPr fontId="81" type="noConversion"/>
  </si>
  <si>
    <t>民政服务发展资金</t>
    <phoneticPr fontId="81" type="noConversion"/>
  </si>
  <si>
    <t xml:space="preserve">五、专项预留支出 </t>
    <phoneticPr fontId="81" type="noConversion"/>
  </si>
  <si>
    <t>“三无”单位创建经费</t>
    <phoneticPr fontId="81" type="noConversion"/>
  </si>
  <si>
    <t>信访救助基金</t>
    <phoneticPr fontId="81" type="noConversion"/>
  </si>
  <si>
    <t>政法救助基金</t>
    <phoneticPr fontId="81" type="noConversion"/>
  </si>
  <si>
    <t>扫黑除恶</t>
    <phoneticPr fontId="81" type="noConversion"/>
  </si>
  <si>
    <t>四大家及乡镇维修经费</t>
    <phoneticPr fontId="81" type="noConversion"/>
  </si>
  <si>
    <t>丧葬、抚恤费</t>
    <phoneticPr fontId="81" type="noConversion"/>
  </si>
  <si>
    <t>雪亮工程</t>
    <phoneticPr fontId="81" type="noConversion"/>
  </si>
  <si>
    <t>革命老区资金转移支付安排的支出</t>
    <phoneticPr fontId="81" type="noConversion"/>
  </si>
  <si>
    <t>预算管理一体化（电子化支付）建设</t>
    <phoneticPr fontId="81" type="noConversion"/>
  </si>
  <si>
    <t>乡镇工作人员待遇提高13%预留</t>
    <phoneticPr fontId="81" type="noConversion"/>
  </si>
  <si>
    <t>增人增资</t>
    <phoneticPr fontId="81" type="noConversion"/>
  </si>
  <si>
    <t>绩效考核奖励</t>
    <phoneticPr fontId="81" type="noConversion"/>
  </si>
  <si>
    <t>转企改制单位退休人员待遇补差</t>
    <phoneticPr fontId="81" type="noConversion"/>
  </si>
  <si>
    <t>创文巩卫经费</t>
    <phoneticPr fontId="89" type="noConversion"/>
  </si>
  <si>
    <t>深化改革预留</t>
    <phoneticPr fontId="81" type="noConversion"/>
  </si>
  <si>
    <t>福泽大厦办公楼租金</t>
    <phoneticPr fontId="81" type="noConversion"/>
  </si>
  <si>
    <t>党建党务经费</t>
    <phoneticPr fontId="81" type="noConversion"/>
  </si>
  <si>
    <t>村民建房测绘费</t>
    <phoneticPr fontId="81" type="noConversion"/>
  </si>
  <si>
    <t>争资立项和真抓实干奖励经费</t>
    <phoneticPr fontId="81" type="noConversion"/>
  </si>
  <si>
    <t>强中心城区战略、三项提升、135工作、三大指挥部等经费</t>
    <phoneticPr fontId="81" type="noConversion"/>
  </si>
  <si>
    <t>教育部门预留支出</t>
    <phoneticPr fontId="81" type="noConversion"/>
  </si>
  <si>
    <t>六、非税收入安排的支出</t>
    <phoneticPr fontId="81" type="noConversion"/>
  </si>
  <si>
    <t>（一）专项收入安排的支出</t>
    <phoneticPr fontId="81" type="noConversion"/>
  </si>
  <si>
    <t xml:space="preserve">     水厂运行维经费</t>
    <phoneticPr fontId="81" type="noConversion"/>
  </si>
  <si>
    <t>（二）国有资源有偿使用收入安排支出</t>
    <phoneticPr fontId="81" type="noConversion"/>
  </si>
  <si>
    <t>（三）其他非税收入安排的支出</t>
    <phoneticPr fontId="81" type="noConversion"/>
  </si>
  <si>
    <t>办案经费支出</t>
    <phoneticPr fontId="81" type="noConversion"/>
  </si>
  <si>
    <t>七、其他支出</t>
    <phoneticPr fontId="81" type="noConversion"/>
  </si>
  <si>
    <t>乡镇、园区体制分成</t>
    <phoneticPr fontId="81" type="noConversion"/>
  </si>
  <si>
    <t>财税征管经费及奖励</t>
    <phoneticPr fontId="81" type="noConversion"/>
  </si>
  <si>
    <t>国防支出</t>
    <phoneticPr fontId="81" type="noConversion"/>
  </si>
  <si>
    <t>偿债准备金</t>
    <phoneticPr fontId="89" type="noConversion"/>
  </si>
  <si>
    <t>财政部代理发行地方债券付息</t>
    <phoneticPr fontId="81" type="noConversion"/>
  </si>
  <si>
    <t>应急管理</t>
    <phoneticPr fontId="81" type="noConversion"/>
  </si>
  <si>
    <t>贯彻实施产品质量法</t>
    <phoneticPr fontId="81" type="noConversion"/>
  </si>
  <si>
    <t>第五次全国经济普查工作经费</t>
    <phoneticPr fontId="81" type="noConversion"/>
  </si>
  <si>
    <t>八、预备费</t>
    <phoneticPr fontId="81" type="noConversion"/>
  </si>
  <si>
    <t>益阳市赫山区人民政府办公室关于印发《赫山区病死畜禽无害化处理监管长效机制建设实施方案》的通知（益赫政办涵2018年39号），无害化处理中心运行、收集暂存点、监管体系运行</t>
    <phoneticPr fontId="81" type="noConversion"/>
  </si>
  <si>
    <t>环保分局</t>
    <phoneticPr fontId="81" type="noConversion"/>
  </si>
  <si>
    <t>相关单位</t>
    <phoneticPr fontId="81" type="noConversion"/>
  </si>
  <si>
    <t>住建局</t>
    <phoneticPr fontId="81" type="noConversion"/>
  </si>
  <si>
    <t>商务局、园区</t>
    <phoneticPr fontId="89" type="noConversion"/>
  </si>
  <si>
    <t>园区</t>
    <phoneticPr fontId="81" type="noConversion"/>
  </si>
  <si>
    <t>人社局</t>
    <phoneticPr fontId="81" type="noConversion"/>
  </si>
  <si>
    <t>医保局</t>
    <phoneticPr fontId="81" type="noConversion"/>
  </si>
  <si>
    <t>卫健局</t>
    <phoneticPr fontId="81" type="noConversion"/>
  </si>
  <si>
    <t>民政局</t>
    <phoneticPr fontId="81" type="noConversion"/>
  </si>
  <si>
    <t>信访局</t>
    <phoneticPr fontId="81" type="noConversion"/>
  </si>
  <si>
    <t>政法委</t>
    <phoneticPr fontId="81" type="noConversion"/>
  </si>
  <si>
    <t>联通公司</t>
    <phoneticPr fontId="81" type="noConversion"/>
  </si>
  <si>
    <t>各单位</t>
    <phoneticPr fontId="81" type="noConversion"/>
  </si>
  <si>
    <t>宣传部、文广新局</t>
    <phoneticPr fontId="81" type="noConversion"/>
  </si>
  <si>
    <t>人社局、医保局</t>
    <phoneticPr fontId="81" type="noConversion"/>
  </si>
  <si>
    <t>组织部、相关单位</t>
    <phoneticPr fontId="81" type="noConversion"/>
  </si>
  <si>
    <t>住建局</t>
    <phoneticPr fontId="81" type="noConversion"/>
  </si>
  <si>
    <t>指挥部</t>
    <phoneticPr fontId="81" type="noConversion"/>
  </si>
  <si>
    <t>水利局</t>
    <phoneticPr fontId="81" type="noConversion"/>
  </si>
  <si>
    <t>财税部门</t>
    <phoneticPr fontId="81" type="noConversion"/>
  </si>
  <si>
    <t>上级财政</t>
    <phoneticPr fontId="81" type="noConversion"/>
  </si>
  <si>
    <t>统计局</t>
    <phoneticPr fontId="81" type="noConversion"/>
  </si>
  <si>
    <t>共5000人，比2023年减少1000人</t>
    <phoneticPr fontId="89" type="noConversion"/>
  </si>
  <si>
    <t>民政局小型专项调入300万元（原困难群众基本生活救助配套）</t>
    <phoneticPr fontId="81" type="noConversion"/>
  </si>
  <si>
    <t>益阳市雪亮工程三期建设及资金拨付协调会议纪要（益政法联2020-1号）</t>
    <phoneticPr fontId="81" type="noConversion"/>
  </si>
  <si>
    <t>全额事业1980人及差额自收自支人员846人基础绩效奖励工资未进预算，按1100元每月；全额统发3524人及差额自收自支人员846人综合绩效奖励按3000元每人；2022年全额事业人员1855人、差额自收自支人员1009人绩效奖励工资补差12个月，200元每月；2023年全额事业人员1863人、差额自收自支人员1009人绩效奖励工资补差12个月，200元每月；园区绩效奖励500万元；教育系统绩效奖励3550万元。</t>
    <phoneticPr fontId="81" type="noConversion"/>
  </si>
  <si>
    <t>送戏、送电影下乡60万</t>
    <phoneticPr fontId="81" type="noConversion"/>
  </si>
  <si>
    <t>原为城市创建经费，根据实际发生情况由领导审核后安排拨付</t>
    <phoneticPr fontId="89" type="noConversion"/>
  </si>
  <si>
    <t>根据实际发生情况由领导审核后安排拨付</t>
    <phoneticPr fontId="81" type="noConversion"/>
  </si>
  <si>
    <t>落实强中心城区战略加快推进高质量发展若干意见、三项提升、135工作、三大指挥部经费等，根据实际发生情况由领导审核后安排拨付。</t>
    <phoneticPr fontId="81" type="noConversion"/>
  </si>
  <si>
    <t>普通公办高中公用经费区级配套391万元，校车专项300万，培训费732万，2019年12次区长办公会增加450万（含学前教育培训100万），农村教师边远补贴300万，教师奖励性绩效800万元，乡村教师人才津贴480万，乡镇工作人员提高13%待遇430万元（1210-300-480)，养老保险个人缴费3%分5年退还650万元，基金会20万（小型专项转入）。</t>
    <phoneticPr fontId="81" type="noConversion"/>
  </si>
  <si>
    <t>已安排征管经费5400万列赫山税务局预算</t>
    <phoneticPr fontId="81" type="noConversion"/>
  </si>
  <si>
    <t>调整部分到代编预算列支，由武装部提出方案，审核批准后拨付</t>
    <phoneticPr fontId="81" type="noConversion"/>
  </si>
  <si>
    <t>按不低于10%比例安排到期一般债券还本</t>
    <phoneticPr fontId="89" type="noConversion"/>
  </si>
  <si>
    <t>2024年实际应付以往年度7400万元，预计当年新增500万左右。</t>
    <phoneticPr fontId="81" type="noConversion"/>
  </si>
  <si>
    <t>由区政府根据实际情况安排具体支出项目及单位，含农民工欠薪应急周转金250万元。</t>
    <phoneticPr fontId="81" type="noConversion"/>
  </si>
  <si>
    <t>拨入市财政指定账户</t>
    <phoneticPr fontId="81" type="noConversion"/>
  </si>
  <si>
    <t>中央政府国内债务还本支出</t>
  </si>
  <si>
    <t>中央政府国外债务还本支出</t>
  </si>
  <si>
    <t>地方政府一般债务还本支出</t>
  </si>
  <si>
    <t>地方政府一般债券还本支出</t>
  </si>
  <si>
    <t>地方政府向外国政府借款还本支出</t>
  </si>
  <si>
    <t>地方政府向国际组织借款还本支出</t>
  </si>
  <si>
    <t>地方政府其他一般债务还本支出</t>
  </si>
  <si>
    <t>2024年保基本民生支出预算表</t>
    <phoneticPr fontId="81" type="noConversion"/>
  </si>
  <si>
    <t>2024年保工资、保运转支出预算表</t>
    <phoneticPr fontId="81" type="noConversion"/>
  </si>
  <si>
    <t xml:space="preserve">            赫山区2024年度政府性基金收支预算表                  </t>
    <phoneticPr fontId="81" type="noConversion"/>
  </si>
  <si>
    <t>08</t>
    <phoneticPr fontId="81" type="noConversion"/>
  </si>
  <si>
    <t>02</t>
    <phoneticPr fontId="81" type="noConversion"/>
  </si>
  <si>
    <t>其中：返还性收入</t>
    <phoneticPr fontId="81" type="noConversion"/>
  </si>
  <si>
    <r>
      <t xml:space="preserve"> </t>
    </r>
    <r>
      <rPr>
        <sz val="11"/>
        <rFont val="宋体"/>
        <family val="3"/>
        <charset val="134"/>
      </rPr>
      <t xml:space="preserve">     </t>
    </r>
    <r>
      <rPr>
        <sz val="11"/>
        <rFont val="宋体"/>
        <family val="3"/>
        <charset val="134"/>
      </rPr>
      <t>一般转移支付收入</t>
    </r>
    <phoneticPr fontId="81" type="noConversion"/>
  </si>
  <si>
    <r>
      <t xml:space="preserve"> </t>
    </r>
    <r>
      <rPr>
        <sz val="11"/>
        <rFont val="宋体"/>
        <family val="3"/>
        <charset val="134"/>
      </rPr>
      <t xml:space="preserve">     </t>
    </r>
    <r>
      <rPr>
        <sz val="11"/>
        <rFont val="宋体"/>
        <family val="3"/>
        <charset val="134"/>
      </rPr>
      <t>专项转移支付收入</t>
    </r>
    <phoneticPr fontId="81" type="noConversion"/>
  </si>
  <si>
    <t xml:space="preserve">      其他调入</t>
    <phoneticPr fontId="81" type="noConversion"/>
  </si>
  <si>
    <t>2024年社会保险基金预算收支表</t>
    <phoneticPr fontId="22" type="noConversion"/>
  </si>
  <si>
    <t>2024年国有资本经营预算收支表</t>
    <phoneticPr fontId="81" type="noConversion"/>
  </si>
  <si>
    <t>经咨询区编办，2024年公务员和事业人员招录计划须12月份才能确定，因此暂按2023年招录计划并适当上浮测算（455人）。其中教育卫健人才引进30人，事业单位公开招聘120人，教育系统公开招聘230人，公务员（含选调生）考录预计75人；因调动等原因未纳入2024年预算的人员预计100人；按10万/人计算，共需5550万元。2023年调资未进2024年预算预计2500万元，2024年预计调资2500万元；差额自收自支人员计提公积金预留1006万元，医保金、工会费和福利费计提预留992万元。</t>
    <phoneticPr fontId="81" type="noConversion"/>
  </si>
  <si>
    <t>表4：</t>
  </si>
  <si>
    <t>2024年一般公共预算支出明细表</t>
  </si>
  <si>
    <t>2024年预算</t>
  </si>
  <si>
    <t>20140</t>
  </si>
  <si>
    <t>2014001</t>
  </si>
  <si>
    <t>2014002</t>
  </si>
  <si>
    <t>2014003</t>
  </si>
  <si>
    <t>2014004</t>
  </si>
  <si>
    <t>信访业务</t>
  </si>
  <si>
    <t>2014099</t>
  </si>
  <si>
    <t>其他信访事务支出</t>
  </si>
  <si>
    <t>2039999</t>
  </si>
  <si>
    <t>其他文化旅游体育与传媒支出</t>
  </si>
  <si>
    <t>2089999</t>
  </si>
  <si>
    <t>21017</t>
  </si>
  <si>
    <t>中医药事务</t>
  </si>
  <si>
    <t>2101799</t>
  </si>
  <si>
    <t>其他中医药事务支出</t>
  </si>
  <si>
    <t>2109999</t>
  </si>
  <si>
    <t>2110307</t>
  </si>
  <si>
    <t>土壤</t>
  </si>
  <si>
    <t>2129999</t>
  </si>
  <si>
    <t>耕地建设与利用</t>
  </si>
  <si>
    <t>其他农业农村支出</t>
  </si>
  <si>
    <t>农村供水</t>
  </si>
  <si>
    <t>其他巩固脱贫攻坚成果衔接乡村振兴支出</t>
  </si>
  <si>
    <t>其他消防救援事务支出</t>
  </si>
  <si>
    <t>其中专项转移支付</t>
    <phoneticPr fontId="81" type="noConversion"/>
  </si>
  <si>
    <t>2024年预算数</t>
    <phoneticPr fontId="81" type="noConversion"/>
  </si>
  <si>
    <t xml:space="preserve">  16.生态公益林补偿</t>
    <phoneticPr fontId="81" type="noConversion"/>
  </si>
  <si>
    <t xml:space="preserve">  17.生态护林员补贴</t>
    <phoneticPr fontId="81" type="noConversion"/>
  </si>
  <si>
    <t xml:space="preserve">  18.耕地地力保护补贴</t>
    <phoneticPr fontId="81" type="noConversion"/>
  </si>
  <si>
    <t xml:space="preserve">  19.农机购置补贴</t>
    <phoneticPr fontId="81" type="noConversion"/>
  </si>
  <si>
    <t xml:space="preserve">  20.稻谷目标价格改革补贴</t>
    <phoneticPr fontId="81" type="noConversion"/>
  </si>
  <si>
    <t xml:space="preserve">  21.大中型水库移民后期扶持</t>
    <phoneticPr fontId="81" type="noConversion"/>
  </si>
  <si>
    <t>（三）公务员规范津贴补贴</t>
    <phoneticPr fontId="81" type="noConversion"/>
  </si>
  <si>
    <t>（四）公务员基础绩效奖</t>
    <phoneticPr fontId="81" type="noConversion"/>
  </si>
  <si>
    <t>（十）完善人民警察工资待遇政策</t>
    <phoneticPr fontId="81" type="noConversion"/>
  </si>
  <si>
    <t>（十一）离休人员经费</t>
    <phoneticPr fontId="81" type="noConversion"/>
  </si>
  <si>
    <t>一、教育经费支出</t>
    <phoneticPr fontId="81" type="noConversion"/>
  </si>
  <si>
    <t>二、文化支出</t>
    <phoneticPr fontId="81" type="noConversion"/>
  </si>
  <si>
    <t>三、社会保障支出</t>
    <phoneticPr fontId="81" type="noConversion"/>
  </si>
  <si>
    <t>四、卫生健康支出</t>
    <phoneticPr fontId="81" type="noConversion"/>
  </si>
  <si>
    <t>五、其他基本民生支出</t>
    <phoneticPr fontId="81" type="noConversion"/>
  </si>
  <si>
    <t>说明：按照政策要求，城乡居民医疗保险基金由市级统筹管理；工伤保险基金、失业保险基金由省级统筹管理。</t>
    <phoneticPr fontId="81" type="noConversion"/>
  </si>
  <si>
    <t>2024年预算数</t>
    <phoneticPr fontId="81" type="noConversion"/>
  </si>
</sst>
</file>

<file path=xl/styles.xml><?xml version="1.0" encoding="utf-8"?>
<styleSheet xmlns="http://schemas.openxmlformats.org/spreadsheetml/2006/main">
  <numFmts count="25">
    <numFmt numFmtId="41" formatCode="_ * #,##0_ ;_ * \-#,##0_ ;_ * &quot;-&quot;_ ;_ @_ "/>
    <numFmt numFmtId="43" formatCode="_ * #,##0.00_ ;_ * \-#,##0.00_ ;_ * &quot;-&quot;??_ ;_ @_ "/>
    <numFmt numFmtId="176" formatCode="_(* #,##0.00_);_(* \(#,##0.00\);_(* &quot;-&quot;??_);_(@_)"/>
    <numFmt numFmtId="177" formatCode="_-* #,##0_$_-;\-* #,##0_$_-;_-* &quot;-&quot;_$_-;_-@_-"/>
    <numFmt numFmtId="178" formatCode="_-* #,##0&quot;$&quot;_-;\-* #,##0&quot;$&quot;_-;_-* &quot;-&quot;&quot;$&quot;_-;_-@_-"/>
    <numFmt numFmtId="179" formatCode="_(&quot;$&quot;* #,##0.00_);_(&quot;$&quot;* \(#,##0.00\);_(&quot;$&quot;* &quot;-&quot;??_);_(@_)"/>
    <numFmt numFmtId="180" formatCode="\$#,##0;\(\$#,##0\)"/>
    <numFmt numFmtId="181" formatCode="0.0"/>
    <numFmt numFmtId="182" formatCode="#,##0;\(#,##0\)"/>
    <numFmt numFmtId="183" formatCode="_-&quot;$&quot;* #,##0_-;\-&quot;$&quot;* #,##0_-;_-&quot;$&quot;* &quot;-&quot;_-;_-@_-"/>
    <numFmt numFmtId="184" formatCode="yyyy&quot;年&quot;m&quot;月&quot;d&quot;日&quot;;@"/>
    <numFmt numFmtId="185" formatCode="#,##0;\-#,##0;&quot;-&quot;"/>
    <numFmt numFmtId="186" formatCode="_-* #,##0.00&quot;$&quot;_-;\-* #,##0.00&quot;$&quot;_-;_-* &quot;-&quot;??&quot;$&quot;_-;_-@_-"/>
    <numFmt numFmtId="187" formatCode="_-* #,##0.00_$_-;\-* #,##0.00_$_-;_-* &quot;-&quot;??_$_-;_-@_-"/>
    <numFmt numFmtId="188" formatCode="\$#,##0.00;\(\$#,##0.00\)"/>
    <numFmt numFmtId="189" formatCode="#,##0_ "/>
    <numFmt numFmtId="190" formatCode="0_ "/>
    <numFmt numFmtId="191" formatCode="* #,##0;* \-#,##0;* &quot;-&quot;;@"/>
    <numFmt numFmtId="192" formatCode="0.00_ "/>
    <numFmt numFmtId="193" formatCode="0;_琀"/>
    <numFmt numFmtId="194" formatCode="_-* #,##0_-;\-* #,##0_-;_-* &quot;-&quot;_-;_-@_-"/>
    <numFmt numFmtId="195" formatCode="0_);[Red]\(0\)"/>
    <numFmt numFmtId="196" formatCode="[$-F800]dddd\,\ mmmm\ dd\,\ yyyy"/>
    <numFmt numFmtId="197" formatCode="#,##0_);[Red]\(#,##0\)"/>
    <numFmt numFmtId="198" formatCode="#,##0_ ;[Red]\-#,##0\ "/>
  </numFmts>
  <fonts count="102">
    <font>
      <sz val="11"/>
      <color theme="1"/>
      <name val="宋体"/>
      <charset val="134"/>
      <scheme val="minor"/>
    </font>
    <font>
      <sz val="12"/>
      <name val="宋体"/>
      <family val="3"/>
      <charset val="134"/>
    </font>
    <font>
      <b/>
      <sz val="12"/>
      <name val="宋体"/>
      <family val="3"/>
      <charset val="134"/>
    </font>
    <font>
      <sz val="20"/>
      <name val="方正小标宋_GBK"/>
      <charset val="134"/>
    </font>
    <font>
      <sz val="11"/>
      <name val="宋体"/>
      <family val="3"/>
      <charset val="134"/>
      <scheme val="minor"/>
    </font>
    <font>
      <sz val="11"/>
      <name val="黑体"/>
      <family val="3"/>
      <charset val="134"/>
    </font>
    <font>
      <b/>
      <sz val="11"/>
      <name val="宋体"/>
      <family val="3"/>
      <charset val="134"/>
      <scheme val="minor"/>
    </font>
    <font>
      <b/>
      <sz val="11"/>
      <name val="宋体"/>
      <family val="3"/>
      <charset val="134"/>
    </font>
    <font>
      <b/>
      <sz val="11"/>
      <name val="仿宋_GB2312"/>
      <family val="3"/>
      <charset val="134"/>
    </font>
    <font>
      <b/>
      <sz val="11"/>
      <color indexed="8"/>
      <name val="宋体"/>
      <family val="3"/>
      <charset val="134"/>
      <scheme val="minor"/>
    </font>
    <font>
      <b/>
      <sz val="11"/>
      <color theme="1"/>
      <name val="宋体"/>
      <family val="3"/>
      <charset val="134"/>
      <scheme val="minor"/>
    </font>
    <font>
      <sz val="10"/>
      <name val="宋体"/>
      <family val="3"/>
      <charset val="134"/>
    </font>
    <font>
      <sz val="10"/>
      <color theme="1"/>
      <name val="宋体"/>
      <family val="3"/>
      <charset val="134"/>
    </font>
    <font>
      <sz val="11"/>
      <name val="宋体"/>
      <family val="3"/>
      <charset val="134"/>
    </font>
    <font>
      <sz val="18"/>
      <color theme="1"/>
      <name val="方正小标宋简体"/>
      <charset val="134"/>
    </font>
    <font>
      <b/>
      <sz val="12"/>
      <name val="Times New Roman"/>
      <family val="1"/>
    </font>
    <font>
      <sz val="11"/>
      <color indexed="8"/>
      <name val="宋体"/>
      <family val="3"/>
      <charset val="134"/>
    </font>
    <font>
      <sz val="12"/>
      <name val="Times New Roman"/>
      <family val="1"/>
    </font>
    <font>
      <sz val="18"/>
      <name val="宋体"/>
      <family val="3"/>
      <charset val="134"/>
    </font>
    <font>
      <sz val="11"/>
      <name val="MingLiU"/>
      <family val="3"/>
      <charset val="136"/>
    </font>
    <font>
      <sz val="16"/>
      <color theme="1"/>
      <name val="宋体"/>
      <family val="3"/>
      <charset val="134"/>
      <scheme val="minor"/>
    </font>
    <font>
      <sz val="10"/>
      <color theme="1"/>
      <name val="宋体"/>
      <family val="3"/>
      <charset val="134"/>
      <scheme val="minor"/>
    </font>
    <font>
      <sz val="9"/>
      <name val="宋体"/>
      <family val="3"/>
      <charset val="134"/>
    </font>
    <font>
      <sz val="10"/>
      <name val="Arial"/>
      <family val="2"/>
    </font>
    <font>
      <sz val="10"/>
      <color indexed="8"/>
      <name val="宋体"/>
      <family val="3"/>
      <charset val="134"/>
    </font>
    <font>
      <b/>
      <sz val="20"/>
      <name val="宋体"/>
      <family val="3"/>
      <charset val="134"/>
    </font>
    <font>
      <sz val="20"/>
      <color theme="1"/>
      <name val="方正小标宋简体"/>
      <charset val="134"/>
    </font>
    <font>
      <sz val="18"/>
      <color rgb="FF000000"/>
      <name val="黑体"/>
      <family val="3"/>
      <charset val="134"/>
    </font>
    <font>
      <b/>
      <sz val="18"/>
      <color rgb="FF000000"/>
      <name val="仿宋_GB2312"/>
      <family val="3"/>
      <charset val="134"/>
    </font>
    <font>
      <sz val="16"/>
      <color rgb="FF000000"/>
      <name val="仿宋_GB2312"/>
      <family val="3"/>
      <charset val="134"/>
    </font>
    <font>
      <sz val="11"/>
      <color indexed="17"/>
      <name val="宋体"/>
      <family val="3"/>
      <charset val="134"/>
    </font>
    <font>
      <sz val="11"/>
      <color indexed="20"/>
      <name val="宋体"/>
      <family val="3"/>
      <charset val="134"/>
    </font>
    <font>
      <sz val="12"/>
      <color indexed="8"/>
      <name val="宋体"/>
      <family val="3"/>
      <charset val="134"/>
    </font>
    <font>
      <sz val="12"/>
      <color indexed="20"/>
      <name val="宋体"/>
      <family val="3"/>
      <charset val="134"/>
    </font>
    <font>
      <sz val="12"/>
      <color indexed="9"/>
      <name val="宋体"/>
      <family val="3"/>
      <charset val="134"/>
    </font>
    <font>
      <sz val="10.5"/>
      <color indexed="20"/>
      <name val="宋体"/>
      <family val="3"/>
      <charset val="134"/>
    </font>
    <font>
      <sz val="10"/>
      <name val="Geneva"/>
      <family val="1"/>
    </font>
    <font>
      <sz val="12"/>
      <color indexed="17"/>
      <name val="宋体"/>
      <family val="3"/>
      <charset val="134"/>
    </font>
    <font>
      <sz val="11"/>
      <color theme="1"/>
      <name val="Tahoma"/>
      <family val="2"/>
    </font>
    <font>
      <sz val="12"/>
      <color indexed="16"/>
      <name val="宋体"/>
      <family val="3"/>
      <charset val="134"/>
    </font>
    <font>
      <sz val="11"/>
      <color indexed="9"/>
      <name val="宋体"/>
      <family val="3"/>
      <charset val="134"/>
    </font>
    <font>
      <sz val="12"/>
      <name val="Arial"/>
      <family val="2"/>
    </font>
    <font>
      <b/>
      <sz val="12"/>
      <color indexed="8"/>
      <name val="宋体"/>
      <family val="3"/>
      <charset val="134"/>
    </font>
    <font>
      <u/>
      <sz val="12"/>
      <color indexed="36"/>
      <name val="宋体"/>
      <family val="3"/>
      <charset val="134"/>
    </font>
    <font>
      <u/>
      <sz val="12"/>
      <color indexed="12"/>
      <name val="宋体"/>
      <family val="3"/>
      <charset val="134"/>
    </font>
    <font>
      <b/>
      <sz val="11"/>
      <color indexed="52"/>
      <name val="宋体"/>
      <family val="3"/>
      <charset val="134"/>
    </font>
    <font>
      <sz val="8"/>
      <name val="Arial"/>
      <family val="2"/>
    </font>
    <font>
      <sz val="12"/>
      <color indexed="20"/>
      <name val="楷体_GB2312"/>
      <charset val="134"/>
    </font>
    <font>
      <b/>
      <sz val="18"/>
      <name val="Arial"/>
      <family val="2"/>
    </font>
    <font>
      <sz val="10"/>
      <name val="Times New Roman"/>
      <family val="1"/>
    </font>
    <font>
      <b/>
      <sz val="12"/>
      <name val="Arial"/>
      <family val="2"/>
    </font>
    <font>
      <b/>
      <sz val="11"/>
      <color indexed="56"/>
      <name val="宋体"/>
      <family val="3"/>
      <charset val="134"/>
    </font>
    <font>
      <b/>
      <i/>
      <sz val="16"/>
      <name val="Helv"/>
      <family val="2"/>
    </font>
    <font>
      <b/>
      <sz val="18"/>
      <color indexed="56"/>
      <name val="宋体"/>
      <family val="3"/>
      <charset val="134"/>
    </font>
    <font>
      <sz val="10"/>
      <color indexed="8"/>
      <name val="Arial"/>
      <family val="2"/>
    </font>
    <font>
      <sz val="7"/>
      <name val="Small Fonts"/>
      <family val="2"/>
    </font>
    <font>
      <b/>
      <sz val="13"/>
      <color indexed="56"/>
      <name val="宋体"/>
      <family val="3"/>
      <charset val="134"/>
    </font>
    <font>
      <sz val="11"/>
      <name val="ＭＳ Ｐゴシック"/>
      <charset val="134"/>
    </font>
    <font>
      <sz val="12"/>
      <name val="Helv"/>
      <family val="2"/>
    </font>
    <font>
      <sz val="10.5"/>
      <color indexed="17"/>
      <name val="宋体"/>
      <family val="3"/>
      <charset val="134"/>
    </font>
    <font>
      <b/>
      <sz val="15"/>
      <color indexed="56"/>
      <name val="宋体"/>
      <family val="3"/>
      <charset val="134"/>
    </font>
    <font>
      <sz val="8"/>
      <name val="Times New Roman"/>
      <family val="1"/>
    </font>
    <font>
      <sz val="12"/>
      <color indexed="17"/>
      <name val="楷体_GB2312"/>
      <charset val="134"/>
    </font>
    <font>
      <sz val="12"/>
      <name val="官帕眉"/>
      <charset val="134"/>
    </font>
    <font>
      <b/>
      <sz val="11"/>
      <color indexed="8"/>
      <name val="宋体"/>
      <family val="3"/>
      <charset val="134"/>
    </font>
    <font>
      <b/>
      <sz val="10"/>
      <name val="Arial"/>
      <family val="2"/>
    </font>
    <font>
      <sz val="11"/>
      <color indexed="17"/>
      <name val="Tahoma"/>
      <family val="2"/>
    </font>
    <font>
      <b/>
      <sz val="11"/>
      <color indexed="63"/>
      <name val="宋体"/>
      <family val="3"/>
      <charset val="134"/>
    </font>
    <font>
      <sz val="11"/>
      <color indexed="20"/>
      <name val="Tahoma"/>
      <family val="2"/>
    </font>
    <font>
      <sz val="11"/>
      <color indexed="10"/>
      <name val="宋体"/>
      <family val="3"/>
      <charset val="134"/>
    </font>
    <font>
      <b/>
      <sz val="11"/>
      <color indexed="9"/>
      <name val="宋体"/>
      <family val="3"/>
      <charset val="134"/>
    </font>
    <font>
      <sz val="11"/>
      <color indexed="8"/>
      <name val="Tahoma"/>
      <family val="2"/>
    </font>
    <font>
      <sz val="11"/>
      <color indexed="62"/>
      <name val="宋体"/>
      <family val="3"/>
      <charset val="134"/>
    </font>
    <font>
      <sz val="11"/>
      <color indexed="60"/>
      <name val="宋体"/>
      <family val="3"/>
      <charset val="134"/>
    </font>
    <font>
      <sz val="10"/>
      <name val="Helv"/>
      <family val="2"/>
    </font>
    <font>
      <sz val="12"/>
      <name val="바탕체"/>
      <charset val="134"/>
    </font>
    <font>
      <i/>
      <sz val="11"/>
      <color indexed="23"/>
      <name val="宋体"/>
      <family val="3"/>
      <charset val="134"/>
    </font>
    <font>
      <sz val="11"/>
      <color indexed="52"/>
      <name val="宋体"/>
      <family val="3"/>
      <charset val="134"/>
    </font>
    <font>
      <sz val="12"/>
      <name val="Courier"/>
      <family val="3"/>
    </font>
    <font>
      <sz val="11"/>
      <color theme="1"/>
      <name val="宋体"/>
      <family val="3"/>
      <charset val="134"/>
      <scheme val="minor"/>
    </font>
    <font>
      <sz val="12"/>
      <name val="宋体"/>
      <family val="3"/>
      <charset val="134"/>
    </font>
    <font>
      <sz val="9"/>
      <name val="宋体"/>
      <family val="3"/>
      <charset val="134"/>
      <scheme val="minor"/>
    </font>
    <font>
      <sz val="11"/>
      <color rgb="FFFF0000"/>
      <name val="宋体"/>
      <family val="3"/>
      <charset val="134"/>
      <scheme val="minor"/>
    </font>
    <font>
      <b/>
      <sz val="10"/>
      <color theme="1"/>
      <name val="宋体"/>
      <family val="3"/>
      <charset val="134"/>
    </font>
    <font>
      <b/>
      <sz val="18"/>
      <name val="黑体"/>
      <family val="3"/>
      <charset val="134"/>
    </font>
    <font>
      <sz val="12"/>
      <name val="仿宋_GB2312"/>
      <family val="3"/>
      <charset val="134"/>
    </font>
    <font>
      <b/>
      <sz val="12"/>
      <name val="仿宋_GB2312"/>
      <family val="3"/>
      <charset val="134"/>
    </font>
    <font>
      <sz val="12"/>
      <name val="仿宋_GB2312"/>
      <family val="3"/>
      <charset val="134"/>
    </font>
    <font>
      <sz val="11"/>
      <name val="MingLiU"/>
      <family val="3"/>
    </font>
    <font>
      <sz val="9"/>
      <name val="Arial"/>
      <family val="2"/>
    </font>
    <font>
      <b/>
      <sz val="10"/>
      <name val="宋体"/>
      <family val="3"/>
      <charset val="134"/>
    </font>
    <font>
      <b/>
      <sz val="10"/>
      <color rgb="FFFF0000"/>
      <name val="宋体"/>
      <family val="3"/>
      <charset val="134"/>
    </font>
    <font>
      <sz val="11"/>
      <name val="仿宋_GB2312"/>
      <family val="3"/>
      <charset val="134"/>
    </font>
    <font>
      <b/>
      <sz val="14"/>
      <color theme="1"/>
      <name val="宋体"/>
      <family val="3"/>
      <charset val="134"/>
    </font>
    <font>
      <b/>
      <sz val="16"/>
      <name val="方正小标宋简体"/>
      <charset val="134"/>
    </font>
    <font>
      <b/>
      <sz val="11"/>
      <name val="MingLiU"/>
      <family val="3"/>
      <charset val="136"/>
    </font>
    <font>
      <sz val="10"/>
      <color rgb="FFFF0000"/>
      <name val="宋体"/>
      <family val="3"/>
      <charset val="134"/>
    </font>
    <font>
      <sz val="16"/>
      <name val="宋体"/>
      <family val="3"/>
      <charset val="134"/>
      <scheme val="minor"/>
    </font>
    <font>
      <sz val="12"/>
      <name val="宋体"/>
      <family val="3"/>
      <charset val="134"/>
      <scheme val="minor"/>
    </font>
    <font>
      <sz val="12"/>
      <color theme="1"/>
      <name val="仿宋"/>
      <family val="3"/>
      <charset val="134"/>
    </font>
    <font>
      <sz val="9"/>
      <color theme="1"/>
      <name val="宋体"/>
      <family val="3"/>
      <charset val="134"/>
      <scheme val="minor"/>
    </font>
    <font>
      <sz val="8"/>
      <color theme="1"/>
      <name val="宋体"/>
      <family val="3"/>
      <charset val="134"/>
      <scheme val="minor"/>
    </font>
  </fonts>
  <fills count="5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FFFFFF"/>
        <bgColor indexed="64"/>
      </patternFill>
    </fill>
    <fill>
      <patternFill patternType="solid">
        <fgColor indexed="42"/>
        <bgColor indexed="64"/>
      </patternFill>
    </fill>
    <fill>
      <patternFill patternType="solid">
        <fgColor indexed="27"/>
        <bgColor indexed="64"/>
      </patternFill>
    </fill>
    <fill>
      <patternFill patternType="solid">
        <fgColor indexed="45"/>
        <bgColor indexed="64"/>
      </patternFill>
    </fill>
    <fill>
      <patternFill patternType="solid">
        <fgColor indexed="29"/>
        <bgColor indexed="64"/>
      </patternFill>
    </fill>
    <fill>
      <patternFill patternType="solid">
        <fgColor indexed="22"/>
        <bgColor indexed="22"/>
      </patternFill>
    </fill>
    <fill>
      <patternFill patternType="solid">
        <fgColor indexed="46"/>
        <bgColor indexed="64"/>
      </patternFill>
    </fill>
    <fill>
      <patternFill patternType="solid">
        <fgColor indexed="29"/>
        <bgColor indexed="29"/>
      </patternFill>
    </fill>
    <fill>
      <patternFill patternType="solid">
        <fgColor indexed="44"/>
        <bgColor indexed="64"/>
      </patternFill>
    </fill>
    <fill>
      <patternFill patternType="solid">
        <fgColor indexed="31"/>
        <bgColor indexed="64"/>
      </patternFill>
    </fill>
    <fill>
      <patternFill patternType="solid">
        <fgColor indexed="55"/>
        <bgColor indexed="55"/>
      </patternFill>
    </fill>
    <fill>
      <patternFill patternType="solid">
        <fgColor indexed="51"/>
        <bgColor indexed="64"/>
      </patternFill>
    </fill>
    <fill>
      <patternFill patternType="solid">
        <fgColor indexed="45"/>
        <bgColor indexed="45"/>
      </patternFill>
    </fill>
    <fill>
      <patternFill patternType="solid">
        <fgColor indexed="47"/>
        <bgColor indexed="47"/>
      </patternFill>
    </fill>
    <fill>
      <patternFill patternType="solid">
        <fgColor indexed="47"/>
        <bgColor indexed="64"/>
      </patternFill>
    </fill>
    <fill>
      <patternFill patternType="solid">
        <fgColor indexed="11"/>
        <bgColor indexed="64"/>
      </patternFill>
    </fill>
    <fill>
      <patternFill patternType="solid">
        <fgColor indexed="30"/>
        <bgColor indexed="64"/>
      </patternFill>
    </fill>
    <fill>
      <patternFill patternType="solid">
        <fgColor indexed="49"/>
        <bgColor indexed="49"/>
      </patternFill>
    </fill>
    <fill>
      <patternFill patternType="solid">
        <fgColor indexed="27"/>
        <bgColor indexed="27"/>
      </patternFill>
    </fill>
    <fill>
      <patternFill patternType="solid">
        <fgColor indexed="44"/>
        <bgColor indexed="44"/>
      </patternFill>
    </fill>
    <fill>
      <patternFill patternType="solid">
        <fgColor indexed="36"/>
        <bgColor indexed="64"/>
      </patternFill>
    </fill>
    <fill>
      <patternFill patternType="lightUp">
        <fgColor indexed="9"/>
        <bgColor indexed="55"/>
      </patternFill>
    </fill>
    <fill>
      <patternFill patternType="solid">
        <fgColor indexed="49"/>
        <bgColor indexed="64"/>
      </patternFill>
    </fill>
    <fill>
      <patternFill patternType="lightUp">
        <fgColor indexed="9"/>
        <bgColor indexed="53"/>
      </patternFill>
    </fill>
    <fill>
      <patternFill patternType="solid">
        <fgColor indexed="52"/>
        <bgColor indexed="64"/>
      </patternFill>
    </fill>
    <fill>
      <patternFill patternType="solid">
        <fgColor indexed="53"/>
        <bgColor indexed="53"/>
      </patternFill>
    </fill>
    <fill>
      <patternFill patternType="solid">
        <fgColor indexed="30"/>
        <bgColor indexed="30"/>
      </patternFill>
    </fill>
    <fill>
      <patternFill patternType="lightUp">
        <fgColor indexed="9"/>
        <bgColor indexed="22"/>
      </patternFill>
    </fill>
    <fill>
      <patternFill patternType="solid">
        <fgColor indexed="42"/>
        <bgColor indexed="42"/>
      </patternFill>
    </fill>
    <fill>
      <patternFill patternType="solid">
        <fgColor indexed="51"/>
        <bgColor indexed="51"/>
      </patternFill>
    </fill>
    <fill>
      <patternFill patternType="solid">
        <fgColor indexed="54"/>
        <bgColor indexed="54"/>
      </patternFill>
    </fill>
    <fill>
      <patternFill patternType="solid">
        <fgColor indexed="10"/>
        <bgColor indexed="64"/>
      </patternFill>
    </fill>
    <fill>
      <patternFill patternType="solid">
        <fgColor indexed="25"/>
        <bgColor indexed="25"/>
      </patternFill>
    </fill>
    <fill>
      <patternFill patternType="solid">
        <fgColor indexed="22"/>
        <bgColor indexed="64"/>
      </patternFill>
    </fill>
    <fill>
      <patternFill patternType="solid">
        <fgColor indexed="26"/>
        <bgColor indexed="26"/>
      </patternFill>
    </fill>
    <fill>
      <patternFill patternType="solid">
        <fgColor indexed="43"/>
        <bgColor indexed="43"/>
      </patternFill>
    </fill>
    <fill>
      <patternFill patternType="solid">
        <fgColor indexed="52"/>
        <bgColor indexed="52"/>
      </patternFill>
    </fill>
    <fill>
      <patternFill patternType="solid">
        <fgColor indexed="53"/>
        <bgColor indexed="64"/>
      </patternFill>
    </fill>
    <fill>
      <patternFill patternType="solid">
        <fgColor indexed="62"/>
        <bgColor indexed="64"/>
      </patternFill>
    </fill>
    <fill>
      <patternFill patternType="solid">
        <fgColor indexed="26"/>
        <bgColor indexed="64"/>
      </patternFill>
    </fill>
    <fill>
      <patternFill patternType="solid">
        <fgColor indexed="55"/>
        <bgColor indexed="64"/>
      </patternFill>
    </fill>
    <fill>
      <patternFill patternType="solid">
        <fgColor indexed="43"/>
        <bgColor indexed="64"/>
      </patternFill>
    </fill>
    <fill>
      <patternFill patternType="solid">
        <fgColor indexed="57"/>
        <bgColor indexed="64"/>
      </patternFill>
    </fill>
    <fill>
      <patternFill patternType="solid">
        <fgColor theme="0" tint="-0.14999847407452621"/>
        <bgColor indexed="64"/>
      </patternFill>
    </fill>
    <fill>
      <patternFill patternType="solid">
        <fgColor theme="4" tint="0.39963988158818325"/>
        <bgColor indexed="64"/>
      </patternFill>
    </fill>
    <fill>
      <patternFill patternType="solid">
        <fgColor theme="4" tint="0.39960936307870726"/>
        <bgColor indexed="64"/>
      </patternFill>
    </fill>
    <fill>
      <patternFill patternType="solid">
        <fgColor theme="4" tint="0.39991454817346722"/>
        <bgColor indexed="64"/>
      </patternFill>
    </fill>
    <fill>
      <patternFill patternType="solid">
        <fgColor theme="0" tint="-0.249977111117893"/>
        <bgColor indexed="64"/>
      </patternFill>
    </fill>
    <fill>
      <patternFill patternType="solid">
        <fgColor theme="0" tint="-4.9989318521683403E-2"/>
        <bgColor indexed="64"/>
      </patternFill>
    </fill>
  </fills>
  <borders count="2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top style="thin">
        <color auto="1"/>
      </top>
      <bottom style="double">
        <color auto="1"/>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medium">
        <color indexed="30"/>
      </bottom>
      <diagonal/>
    </border>
    <border>
      <left/>
      <right/>
      <top style="medium">
        <color auto="1"/>
      </top>
      <bottom style="medium">
        <color auto="1"/>
      </bottom>
      <diagonal/>
    </border>
    <border>
      <left/>
      <right/>
      <top/>
      <bottom style="thick">
        <color indexed="6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medium">
        <color indexed="64"/>
      </left>
      <right/>
      <top style="thin">
        <color indexed="64"/>
      </top>
      <bottom style="thin">
        <color indexed="64"/>
      </bottom>
      <diagonal/>
    </border>
  </borders>
  <cellStyleXfs count="3013">
    <xf numFmtId="0" fontId="0" fillId="0" borderId="0">
      <alignment vertical="center"/>
    </xf>
    <xf numFmtId="0" fontId="33" fillId="8" borderId="0" applyNumberFormat="0" applyBorder="0" applyAlignment="0" applyProtection="0">
      <alignment vertical="center"/>
    </xf>
    <xf numFmtId="0" fontId="79" fillId="0" borderId="0">
      <alignment vertical="center"/>
    </xf>
    <xf numFmtId="0" fontId="22" fillId="0" borderId="0"/>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16" fillId="14"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2" fillId="10" borderId="0" applyNumberFormat="0" applyBorder="0" applyAlignment="0" applyProtection="0"/>
    <xf numFmtId="0" fontId="1" fillId="0" borderId="0"/>
    <xf numFmtId="0" fontId="30" fillId="6"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 fillId="0" borderId="0">
      <alignment vertical="center"/>
    </xf>
    <xf numFmtId="0" fontId="31" fillId="11" borderId="0" applyNumberFormat="0" applyBorder="0" applyAlignment="0" applyProtection="0">
      <alignment vertical="center"/>
    </xf>
    <xf numFmtId="0" fontId="30" fillId="6" borderId="0" applyNumberFormat="0" applyBorder="0" applyAlignment="0" applyProtection="0">
      <alignment vertical="center"/>
    </xf>
    <xf numFmtId="0" fontId="34" fillId="12" borderId="0" applyNumberFormat="0" applyBorder="0" applyAlignment="0" applyProtection="0"/>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4" fillId="15" borderId="0" applyNumberFormat="0" applyBorder="0" applyAlignment="0" applyProtection="0"/>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4" fillId="12" borderId="0" applyNumberFormat="0" applyBorder="0" applyAlignment="0" applyProtection="0"/>
    <xf numFmtId="0" fontId="31" fillId="8" borderId="0" applyNumberFormat="0" applyBorder="0" applyAlignment="0" applyProtection="0">
      <alignment vertical="center"/>
    </xf>
    <xf numFmtId="0" fontId="33" fillId="8" borderId="0" applyNumberFormat="0" applyBorder="0" applyAlignment="0" applyProtection="0">
      <alignment vertical="center"/>
    </xf>
    <xf numFmtId="0" fontId="1" fillId="0" borderId="0"/>
    <xf numFmtId="0" fontId="1" fillId="0" borderId="0"/>
    <xf numFmtId="0" fontId="22" fillId="0" borderId="0"/>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0" fillId="6" borderId="0" applyNumberFormat="0" applyBorder="0" applyAlignment="0" applyProtection="0">
      <alignment vertical="center"/>
    </xf>
    <xf numFmtId="0" fontId="1" fillId="0" borderId="0"/>
    <xf numFmtId="0" fontId="22" fillId="0" borderId="0"/>
    <xf numFmtId="0" fontId="22" fillId="0" borderId="0"/>
    <xf numFmtId="0" fontId="31" fillId="11" borderId="0" applyNumberFormat="0" applyBorder="0" applyAlignment="0" applyProtection="0">
      <alignment vertical="center"/>
    </xf>
    <xf numFmtId="0" fontId="30" fillId="6"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9" fontId="16" fillId="0" borderId="0" applyFont="0" applyFill="0" applyBorder="0" applyAlignment="0" applyProtection="0">
      <alignment vertical="center"/>
    </xf>
    <xf numFmtId="0" fontId="36" fillId="0" borderId="0"/>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4" fillId="12" borderId="0" applyNumberFormat="0" applyBorder="0" applyAlignment="0" applyProtection="0"/>
    <xf numFmtId="0" fontId="33"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22" fillId="0" borderId="0"/>
    <xf numFmtId="0" fontId="22" fillId="0" borderId="0"/>
    <xf numFmtId="0" fontId="16" fillId="11" borderId="0" applyNumberFormat="0" applyBorder="0" applyAlignment="0" applyProtection="0">
      <alignment vertical="center"/>
    </xf>
    <xf numFmtId="0" fontId="1" fillId="0" borderId="0"/>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183" fontId="23" fillId="0" borderId="0" applyFont="0" applyFill="0" applyBorder="0" applyAlignment="0" applyProtection="0"/>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41" fontId="1" fillId="0" borderId="0" applyFont="0" applyFill="0" applyBorder="0" applyAlignment="0" applyProtection="0"/>
    <xf numFmtId="0" fontId="1" fillId="0" borderId="0"/>
    <xf numFmtId="0" fontId="32" fillId="10" borderId="0" applyNumberFormat="0" applyBorder="0" applyAlignment="0" applyProtection="0"/>
    <xf numFmtId="41" fontId="1" fillId="0" borderId="0" applyFont="0" applyFill="0" applyBorder="0" applyAlignment="0" applyProtection="0"/>
    <xf numFmtId="0" fontId="32" fillId="10" borderId="0" applyNumberFormat="0" applyBorder="0" applyAlignment="0" applyProtection="0"/>
    <xf numFmtId="0" fontId="31" fillId="11"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5" fillId="11"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23" fillId="0" borderId="0"/>
    <xf numFmtId="0" fontId="31" fillId="8" borderId="0" applyNumberFormat="0" applyBorder="0" applyAlignment="0" applyProtection="0">
      <alignment vertical="center"/>
    </xf>
    <xf numFmtId="0" fontId="16" fillId="13" borderId="0" applyNumberFormat="0" applyBorder="0" applyAlignment="0" applyProtection="0">
      <alignment vertical="center"/>
    </xf>
    <xf numFmtId="0" fontId="16" fillId="9" borderId="0" applyNumberFormat="0" applyBorder="0" applyAlignment="0" applyProtection="0">
      <alignment vertical="center"/>
    </xf>
    <xf numFmtId="0" fontId="31" fillId="8" borderId="0" applyNumberFormat="0" applyBorder="0" applyAlignment="0" applyProtection="0">
      <alignment vertical="center"/>
    </xf>
    <xf numFmtId="0" fontId="16" fillId="13" borderId="0" applyNumberFormat="0" applyBorder="0" applyAlignment="0" applyProtection="0">
      <alignment vertical="center"/>
    </xf>
    <xf numFmtId="0" fontId="31" fillId="8" borderId="0" applyNumberFormat="0" applyBorder="0" applyAlignment="0" applyProtection="0">
      <alignment vertical="center"/>
    </xf>
    <xf numFmtId="0" fontId="16" fillId="16" borderId="0" applyNumberFormat="0" applyBorder="0" applyAlignment="0" applyProtection="0">
      <alignment vertical="center"/>
    </xf>
    <xf numFmtId="0" fontId="35" fillId="11" borderId="0" applyNumberFormat="0" applyBorder="0" applyAlignment="0" applyProtection="0">
      <alignment vertical="center"/>
    </xf>
    <xf numFmtId="0" fontId="23" fillId="0" borderId="0"/>
    <xf numFmtId="0" fontId="31" fillId="8" borderId="0" applyNumberFormat="0" applyBorder="0" applyAlignment="0" applyProtection="0">
      <alignment vertical="center"/>
    </xf>
    <xf numFmtId="0" fontId="23" fillId="0" borderId="0"/>
    <xf numFmtId="0" fontId="33" fillId="11" borderId="0" applyNumberFormat="0" applyBorder="0" applyAlignment="0" applyProtection="0">
      <alignment vertical="center"/>
    </xf>
    <xf numFmtId="0" fontId="35" fillId="8" borderId="0" applyNumberFormat="0" applyBorder="0" applyAlignment="0" applyProtection="0">
      <alignment vertical="center"/>
    </xf>
    <xf numFmtId="0" fontId="16" fillId="8" borderId="0" applyNumberFormat="0" applyBorder="0" applyAlignment="0" applyProtection="0">
      <alignment vertical="center"/>
    </xf>
    <xf numFmtId="0" fontId="1" fillId="0" borderId="0"/>
    <xf numFmtId="0" fontId="16" fillId="6" borderId="0" applyNumberFormat="0" applyBorder="0" applyAlignment="0" applyProtection="0">
      <alignment vertical="center"/>
    </xf>
    <xf numFmtId="0" fontId="1" fillId="0" borderId="0"/>
    <xf numFmtId="0" fontId="16" fillId="11"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16" fillId="7" borderId="0" applyNumberFormat="0" applyBorder="0" applyAlignment="0" applyProtection="0">
      <alignment vertical="center"/>
    </xf>
    <xf numFmtId="0" fontId="31" fillId="11"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40" fillId="21" borderId="0" applyNumberFormat="0" applyBorder="0" applyAlignment="0" applyProtection="0">
      <alignment vertical="center"/>
    </xf>
    <xf numFmtId="0" fontId="40" fillId="9" borderId="0" applyNumberFormat="0" applyBorder="0" applyAlignment="0" applyProtection="0">
      <alignment vertical="center"/>
    </xf>
    <xf numFmtId="0" fontId="30" fillId="6"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40" fillId="20" borderId="0" applyNumberFormat="0" applyBorder="0" applyAlignment="0" applyProtection="0">
      <alignment vertical="center"/>
    </xf>
    <xf numFmtId="0" fontId="30" fillId="6" borderId="0" applyNumberFormat="0" applyBorder="0" applyAlignment="0" applyProtection="0">
      <alignment vertical="center"/>
    </xf>
    <xf numFmtId="0" fontId="40" fillId="25" borderId="0" applyNumberFormat="0" applyBorder="0" applyAlignment="0" applyProtection="0">
      <alignment vertical="center"/>
    </xf>
    <xf numFmtId="0" fontId="33" fillId="11" borderId="0" applyNumberFormat="0" applyBorder="0" applyAlignment="0" applyProtection="0">
      <alignment vertical="center"/>
    </xf>
    <xf numFmtId="0" fontId="40" fillId="27" borderId="0" applyNumberFormat="0" applyBorder="0" applyAlignment="0" applyProtection="0">
      <alignment vertical="center"/>
    </xf>
    <xf numFmtId="0" fontId="35" fillId="11" borderId="0" applyNumberFormat="0" applyBorder="0" applyAlignment="0" applyProtection="0">
      <alignment vertical="center"/>
    </xf>
    <xf numFmtId="0" fontId="40" fillId="29" borderId="0" applyNumberFormat="0" applyBorder="0" applyAlignment="0" applyProtection="0">
      <alignment vertical="center"/>
    </xf>
    <xf numFmtId="0" fontId="1" fillId="0" borderId="0"/>
    <xf numFmtId="0" fontId="34" fillId="31" borderId="0" applyNumberFormat="0" applyBorder="0" applyAlignment="0" applyProtection="0"/>
    <xf numFmtId="0" fontId="32" fillId="18" borderId="0" applyNumberFormat="0" applyBorder="0" applyAlignment="0" applyProtection="0"/>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2" fillId="18" borderId="0" applyNumberFormat="0" applyBorder="0" applyAlignment="0" applyProtection="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2" fillId="18" borderId="0" applyNumberFormat="0" applyBorder="0" applyAlignment="0" applyProtection="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2" fillId="24" borderId="0" applyNumberFormat="0" applyBorder="0" applyAlignment="0" applyProtection="0"/>
    <xf numFmtId="0" fontId="30" fillId="6" borderId="0" applyNumberFormat="0" applyBorder="0" applyAlignment="0" applyProtection="0">
      <alignment vertical="center"/>
    </xf>
    <xf numFmtId="0" fontId="32" fillId="24" borderId="0" applyNumberFormat="0" applyBorder="0" applyAlignment="0" applyProtection="0"/>
    <xf numFmtId="0" fontId="32" fillId="24" borderId="0" applyNumberFormat="0" applyBorder="0" applyAlignment="0" applyProtection="0"/>
    <xf numFmtId="0" fontId="34" fillId="23" borderId="0" applyNumberFormat="0" applyBorder="0" applyAlignment="0" applyProtection="0"/>
    <xf numFmtId="0" fontId="30" fillId="6" borderId="0" applyNumberFormat="0" applyBorder="0" applyAlignment="0" applyProtection="0">
      <alignment vertical="center"/>
    </xf>
    <xf numFmtId="0" fontId="34" fillId="23" borderId="0" applyNumberFormat="0" applyBorder="0" applyAlignment="0" applyProtection="0"/>
    <xf numFmtId="0" fontId="34" fillId="23" borderId="0" applyNumberFormat="0" applyBorder="0" applyAlignment="0" applyProtection="0"/>
    <xf numFmtId="0" fontId="39" fillId="17" borderId="0" applyNumberFormat="0" applyBorder="0" applyAlignment="0" applyProtection="0"/>
    <xf numFmtId="0" fontId="1" fillId="0" borderId="0"/>
    <xf numFmtId="0" fontId="34" fillId="31" borderId="0" applyNumberFormat="0" applyBorder="0" applyAlignment="0" applyProtection="0"/>
    <xf numFmtId="0" fontId="34" fillId="31" borderId="0" applyNumberFormat="0" applyBorder="0" applyAlignment="0" applyProtection="0"/>
    <xf numFmtId="0" fontId="44" fillId="0" borderId="0" applyNumberFormat="0" applyFill="0" applyBorder="0" applyAlignment="0" applyProtection="0">
      <alignment vertical="top"/>
      <protection locked="0"/>
    </xf>
    <xf numFmtId="0" fontId="34" fillId="31" borderId="0" applyNumberFormat="0" applyBorder="0" applyAlignment="0" applyProtection="0"/>
    <xf numFmtId="0" fontId="34" fillId="35" borderId="0" applyNumberFormat="0" applyBorder="0" applyAlignment="0" applyProtection="0"/>
    <xf numFmtId="0" fontId="31" fillId="11" borderId="0" applyNumberFormat="0" applyBorder="0" applyAlignment="0" applyProtection="0">
      <alignment vertical="center"/>
    </xf>
    <xf numFmtId="0" fontId="1" fillId="0" borderId="0"/>
    <xf numFmtId="0" fontId="34" fillId="30" borderId="0" applyNumberFormat="0" applyBorder="0" applyAlignment="0" applyProtection="0"/>
    <xf numFmtId="0" fontId="1" fillId="0" borderId="0"/>
    <xf numFmtId="0" fontId="32" fillId="18" borderId="0" applyNumberFormat="0" applyBorder="0" applyAlignment="0" applyProtection="0"/>
    <xf numFmtId="0" fontId="1" fillId="0" borderId="0"/>
    <xf numFmtId="0" fontId="32" fillId="18" borderId="0" applyNumberFormat="0" applyBorder="0" applyAlignment="0" applyProtection="0"/>
    <xf numFmtId="0" fontId="33"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32" fillId="18" borderId="0" applyNumberFormat="0" applyBorder="0" applyAlignment="0" applyProtection="0"/>
    <xf numFmtId="0" fontId="34" fillId="15" borderId="0" applyNumberFormat="0" applyBorder="0" applyAlignment="0" applyProtection="0"/>
    <xf numFmtId="0" fontId="42" fillId="28" borderId="0" applyNumberFormat="0" applyBorder="0" applyAlignment="0" applyProtection="0"/>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4" fillId="15" borderId="0" applyNumberFormat="0" applyBorder="0" applyAlignment="0" applyProtection="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34" fillId="30" borderId="0" applyNumberFormat="0" applyBorder="0" applyAlignment="0" applyProtection="0"/>
    <xf numFmtId="0" fontId="31" fillId="8" borderId="0" applyNumberFormat="0" applyBorder="0" applyAlignment="0" applyProtection="0">
      <alignment vertical="center"/>
    </xf>
    <xf numFmtId="0" fontId="34" fillId="30" borderId="0" applyNumberFormat="0" applyBorder="0" applyAlignment="0" applyProtection="0"/>
    <xf numFmtId="0" fontId="34" fillId="30" borderId="0" applyNumberFormat="0" applyBorder="0" applyAlignment="0" applyProtection="0"/>
    <xf numFmtId="0" fontId="33" fillId="11" borderId="0" applyNumberFormat="0" applyBorder="0" applyAlignment="0" applyProtection="0">
      <alignment vertical="center"/>
    </xf>
    <xf numFmtId="0" fontId="34" fillId="37" borderId="0" applyNumberFormat="0" applyBorder="0" applyAlignment="0" applyProtection="0"/>
    <xf numFmtId="0" fontId="31" fillId="8" borderId="0" applyNumberFormat="0" applyBorder="0" applyAlignment="0" applyProtection="0">
      <alignment vertical="center"/>
    </xf>
    <xf numFmtId="0" fontId="1" fillId="0" borderId="0"/>
    <xf numFmtId="0" fontId="34" fillId="34" borderId="0" applyNumberFormat="0" applyBorder="0" applyAlignment="0" applyProtection="0"/>
    <xf numFmtId="0" fontId="32" fillId="18" borderId="0" applyNumberFormat="0" applyBorder="0" applyAlignment="0" applyProtection="0"/>
    <xf numFmtId="0" fontId="34" fillId="22" borderId="0" applyNumberFormat="0" applyBorder="0" applyAlignment="0" applyProtection="0"/>
    <xf numFmtId="0" fontId="31" fillId="8" borderId="0" applyNumberFormat="0" applyBorder="0" applyAlignment="0" applyProtection="0">
      <alignment vertical="center"/>
    </xf>
    <xf numFmtId="0" fontId="32" fillId="18" borderId="0" applyNumberFormat="0" applyBorder="0" applyAlignment="0" applyProtection="0"/>
    <xf numFmtId="0" fontId="30" fillId="6" borderId="0" applyNumberFormat="0" applyBorder="0" applyAlignment="0" applyProtection="0">
      <alignment vertical="center"/>
    </xf>
    <xf numFmtId="9" fontId="16" fillId="0" borderId="0" applyFont="0" applyFill="0" applyBorder="0" applyAlignment="0" applyProtection="0">
      <alignment vertical="center"/>
    </xf>
    <xf numFmtId="0" fontId="30" fillId="6" borderId="0" applyNumberFormat="0" applyBorder="0" applyAlignment="0" applyProtection="0">
      <alignment vertical="center"/>
    </xf>
    <xf numFmtId="0" fontId="32" fillId="18" borderId="0" applyNumberFormat="0" applyBorder="0" applyAlignment="0" applyProtection="0"/>
    <xf numFmtId="0" fontId="31" fillId="8" borderId="0" applyNumberFormat="0" applyBorder="0" applyAlignment="0" applyProtection="0">
      <alignment vertical="center"/>
    </xf>
    <xf numFmtId="0" fontId="32" fillId="18" borderId="0" applyNumberFormat="0" applyBorder="0" applyAlignment="0" applyProtection="0"/>
    <xf numFmtId="0" fontId="31" fillId="8" borderId="0" applyNumberFormat="0" applyBorder="0" applyAlignment="0" applyProtection="0">
      <alignment vertical="center"/>
    </xf>
    <xf numFmtId="0" fontId="32" fillId="18" borderId="0" applyNumberFormat="0" applyBorder="0" applyAlignment="0" applyProtection="0"/>
    <xf numFmtId="0" fontId="30" fillId="6" borderId="0" applyNumberFormat="0" applyBorder="0" applyAlignment="0" applyProtection="0">
      <alignment vertical="center"/>
    </xf>
    <xf numFmtId="0" fontId="34" fillId="17" borderId="0" applyNumberFormat="0" applyBorder="0" applyAlignment="0" applyProtection="0"/>
    <xf numFmtId="0" fontId="32" fillId="18" borderId="0" applyNumberFormat="0" applyBorder="0" applyAlignment="0" applyProtection="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4" fillId="10" borderId="0" applyNumberFormat="0" applyBorder="0" applyAlignment="0" applyProtection="0"/>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4" fillId="10" borderId="0" applyNumberFormat="0" applyBorder="0" applyAlignment="0" applyProtection="0"/>
    <xf numFmtId="0" fontId="31" fillId="8" borderId="0" applyNumberFormat="0" applyBorder="0" applyAlignment="0" applyProtection="0">
      <alignment vertical="center"/>
    </xf>
    <xf numFmtId="0" fontId="34" fillId="10" borderId="0" applyNumberFormat="0" applyBorder="0" applyAlignment="0" applyProtection="0"/>
    <xf numFmtId="0" fontId="39" fillId="17" borderId="0" applyNumberFormat="0" applyBorder="0" applyAlignment="0" applyProtection="0"/>
    <xf numFmtId="0" fontId="1" fillId="0" borderId="0"/>
    <xf numFmtId="0" fontId="34" fillId="34" borderId="0" applyNumberFormat="0" applyBorder="0" applyAlignment="0" applyProtection="0"/>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41" fillId="0" borderId="7" applyProtection="0"/>
    <xf numFmtId="0" fontId="34" fillId="34" borderId="0" applyNumberFormat="0" applyBorder="0" applyAlignment="0" applyProtection="0"/>
    <xf numFmtId="0" fontId="39" fillId="17" borderId="0" applyNumberFormat="0" applyBorder="0" applyAlignment="0" applyProtection="0"/>
    <xf numFmtId="0" fontId="30" fillId="7" borderId="0" applyNumberFormat="0" applyBorder="0" applyAlignment="0" applyProtection="0">
      <alignment vertical="center"/>
    </xf>
    <xf numFmtId="0" fontId="1" fillId="0" borderId="0"/>
    <xf numFmtId="0" fontId="31" fillId="11" borderId="0" applyNumberFormat="0" applyBorder="0" applyAlignment="0" applyProtection="0">
      <alignment vertical="center"/>
    </xf>
    <xf numFmtId="0" fontId="34" fillId="34" borderId="0" applyNumberFormat="0" applyBorder="0" applyAlignment="0" applyProtection="0"/>
    <xf numFmtId="0" fontId="39" fillId="17" borderId="0" applyNumberFormat="0" applyBorder="0" applyAlignment="0" applyProtection="0"/>
    <xf numFmtId="0" fontId="31" fillId="8" borderId="0" applyNumberFormat="0" applyBorder="0" applyAlignment="0" applyProtection="0">
      <alignment vertical="center"/>
    </xf>
    <xf numFmtId="0" fontId="34" fillId="15" borderId="0" applyNumberFormat="0" applyBorder="0" applyAlignment="0" applyProtection="0"/>
    <xf numFmtId="0" fontId="1" fillId="0" borderId="0"/>
    <xf numFmtId="0" fontId="34" fillId="35" borderId="0" applyNumberFormat="0" applyBorder="0" applyAlignment="0" applyProtection="0"/>
    <xf numFmtId="0" fontId="32" fillId="18" borderId="0" applyNumberFormat="0" applyBorder="0" applyAlignment="0" applyProtection="0"/>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2" fillId="18" borderId="0" applyNumberFormat="0" applyBorder="0" applyAlignment="0" applyProtection="0"/>
    <xf numFmtId="0" fontId="31" fillId="11" borderId="0" applyNumberFormat="0" applyBorder="0" applyAlignment="0" applyProtection="0">
      <alignment vertical="center"/>
    </xf>
    <xf numFmtId="0" fontId="32" fillId="18" borderId="0" applyNumberFormat="0" applyBorder="0" applyAlignment="0" applyProtection="0"/>
    <xf numFmtId="0" fontId="42" fillId="28" borderId="0" applyNumberFormat="0" applyBorder="0" applyAlignment="0" applyProtection="0"/>
    <xf numFmtId="0" fontId="31" fillId="11" borderId="0" applyNumberFormat="0" applyBorder="0" applyAlignment="0" applyProtection="0">
      <alignment vertical="center"/>
    </xf>
    <xf numFmtId="0" fontId="32" fillId="10" borderId="0" applyNumberFormat="0" applyBorder="0" applyAlignment="0" applyProtection="0"/>
    <xf numFmtId="0" fontId="1" fillId="0" borderId="0"/>
    <xf numFmtId="0" fontId="33" fillId="11" borderId="0" applyNumberFormat="0" applyBorder="0" applyAlignment="0" applyProtection="0">
      <alignment vertical="center"/>
    </xf>
    <xf numFmtId="0" fontId="30" fillId="6"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2" fillId="39" borderId="0" applyNumberFormat="0" applyBorder="0" applyAlignment="0" applyProtection="0"/>
    <xf numFmtId="0" fontId="32" fillId="10" borderId="0" applyNumberFormat="0" applyBorder="0" applyAlignment="0" applyProtection="0"/>
    <xf numFmtId="0" fontId="33" fillId="11" borderId="0" applyNumberFormat="0" applyBorder="0" applyAlignment="0" applyProtection="0">
      <alignment vertical="center"/>
    </xf>
    <xf numFmtId="0" fontId="32" fillId="10" borderId="0" applyNumberFormat="0" applyBorder="0" applyAlignment="0" applyProtection="0"/>
    <xf numFmtId="0" fontId="1" fillId="0" borderId="0"/>
    <xf numFmtId="1" fontId="23" fillId="0" borderId="0"/>
    <xf numFmtId="0" fontId="30" fillId="6" borderId="0" applyNumberFormat="0" applyBorder="0" applyAlignment="0" applyProtection="0">
      <alignment vertical="center"/>
    </xf>
    <xf numFmtId="0" fontId="34" fillId="17" borderId="0" applyNumberFormat="0" applyBorder="0" applyAlignment="0" applyProtection="0"/>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4" fillId="17" borderId="0" applyNumberFormat="0" applyBorder="0" applyAlignment="0" applyProtection="0"/>
    <xf numFmtId="0" fontId="33" fillId="11"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4" fillId="35" borderId="0" applyNumberFormat="0" applyBorder="0" applyAlignment="0" applyProtection="0"/>
    <xf numFmtId="0" fontId="30" fillId="6" borderId="0" applyNumberFormat="0" applyBorder="0" applyAlignment="0" applyProtection="0">
      <alignment vertical="center"/>
    </xf>
    <xf numFmtId="0" fontId="34" fillId="12"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4" fillId="22" borderId="0" applyNumberFormat="0" applyBorder="0" applyAlignment="0" applyProtection="0"/>
    <xf numFmtId="0" fontId="32" fillId="18" borderId="0" applyNumberFormat="0" applyBorder="0" applyAlignment="0" applyProtection="0"/>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2" fillId="18" borderId="0" applyNumberFormat="0" applyBorder="0" applyAlignment="0" applyProtection="0"/>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32" fillId="18" borderId="0" applyNumberFormat="0" applyBorder="0" applyAlignment="0" applyProtection="0"/>
    <xf numFmtId="177" fontId="17" fillId="0" borderId="0" applyFont="0" applyFill="0" applyBorder="0" applyAlignment="0" applyProtection="0"/>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2" fillId="23" borderId="0" applyNumberFormat="0" applyBorder="0" applyAlignment="0" applyProtection="0"/>
    <xf numFmtId="0" fontId="30" fillId="6" borderId="0" applyNumberFormat="0" applyBorder="0" applyAlignment="0" applyProtection="0">
      <alignment vertical="center"/>
    </xf>
    <xf numFmtId="0" fontId="1" fillId="0" borderId="0"/>
    <xf numFmtId="0" fontId="32" fillId="23" borderId="0" applyNumberFormat="0" applyBorder="0" applyAlignment="0" applyProtection="0"/>
    <xf numFmtId="0" fontId="30" fillId="6" borderId="0" applyNumberFormat="0" applyBorder="0" applyAlignment="0" applyProtection="0">
      <alignment vertical="center"/>
    </xf>
    <xf numFmtId="0" fontId="1" fillId="0" borderId="0"/>
    <xf numFmtId="0" fontId="32" fillId="23" borderId="0" applyNumberFormat="0" applyBorder="0" applyAlignment="0" applyProtection="0"/>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4" fillId="23" borderId="0" applyNumberFormat="0" applyBorder="0" applyAlignment="0" applyProtection="0"/>
    <xf numFmtId="0" fontId="31" fillId="11" borderId="0" applyNumberFormat="0" applyBorder="0" applyAlignment="0" applyProtection="0">
      <alignment vertical="center"/>
    </xf>
    <xf numFmtId="0" fontId="30" fillId="7" borderId="0" applyNumberFormat="0" applyBorder="0" applyAlignment="0" applyProtection="0">
      <alignment vertical="center"/>
    </xf>
    <xf numFmtId="0" fontId="34" fillId="23" borderId="0" applyNumberFormat="0" applyBorder="0" applyAlignment="0" applyProtection="0"/>
    <xf numFmtId="0" fontId="31" fillId="11"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30" fillId="7" borderId="0" applyNumberFormat="0" applyBorder="0" applyAlignment="0" applyProtection="0">
      <alignment vertical="center"/>
    </xf>
    <xf numFmtId="0" fontId="34" fillId="23" borderId="0" applyNumberFormat="0" applyBorder="0" applyAlignment="0" applyProtection="0"/>
    <xf numFmtId="0" fontId="31" fillId="11" borderId="0" applyNumberFormat="0" applyBorder="0" applyAlignment="0" applyProtection="0">
      <alignment vertical="center"/>
    </xf>
    <xf numFmtId="0" fontId="30" fillId="6" borderId="0" applyNumberFormat="0" applyBorder="0" applyAlignment="0" applyProtection="0">
      <alignment vertical="center"/>
    </xf>
    <xf numFmtId="0" fontId="34" fillId="22" borderId="0" applyNumberFormat="0" applyBorder="0" applyAlignment="0" applyProtection="0"/>
    <xf numFmtId="0" fontId="31" fillId="8" borderId="0" applyNumberFormat="0" applyBorder="0" applyAlignment="0" applyProtection="0">
      <alignment vertical="center"/>
    </xf>
    <xf numFmtId="0" fontId="34" fillId="22" borderId="0" applyNumberFormat="0" applyBorder="0" applyAlignment="0" applyProtection="0"/>
    <xf numFmtId="0" fontId="1" fillId="0" borderId="0"/>
    <xf numFmtId="0" fontId="31" fillId="8" borderId="0" applyNumberFormat="0" applyBorder="0" applyAlignment="0" applyProtection="0">
      <alignment vertical="center"/>
    </xf>
    <xf numFmtId="0" fontId="32" fillId="18" borderId="0" applyNumberFormat="0" applyBorder="0" applyAlignment="0" applyProtection="0"/>
    <xf numFmtId="0" fontId="1" fillId="0" borderId="0"/>
    <xf numFmtId="0" fontId="32" fillId="18" borderId="0" applyNumberFormat="0" applyBorder="0" applyAlignment="0" applyProtection="0"/>
    <xf numFmtId="0" fontId="31" fillId="11" borderId="0" applyNumberFormat="0" applyBorder="0" applyAlignment="0" applyProtection="0">
      <alignment vertical="center"/>
    </xf>
    <xf numFmtId="0" fontId="30" fillId="6" borderId="0" applyNumberFormat="0" applyBorder="0" applyAlignment="0" applyProtection="0">
      <alignment vertical="center"/>
    </xf>
    <xf numFmtId="0" fontId="1" fillId="0" borderId="0"/>
    <xf numFmtId="0" fontId="32" fillId="18" borderId="0" applyNumberFormat="0" applyBorder="0" applyAlignment="0" applyProtection="0"/>
    <xf numFmtId="0" fontId="32" fillId="39" borderId="0" applyNumberFormat="0" applyBorder="0" applyAlignment="0" applyProtection="0"/>
    <xf numFmtId="0" fontId="33" fillId="11" borderId="0" applyNumberFormat="0" applyBorder="0" applyAlignment="0" applyProtection="0">
      <alignment vertical="center"/>
    </xf>
    <xf numFmtId="0" fontId="32" fillId="39" borderId="0" applyNumberFormat="0" applyBorder="0" applyAlignment="0" applyProtection="0"/>
    <xf numFmtId="0" fontId="30" fillId="6" borderId="0" applyNumberFormat="0" applyBorder="0" applyAlignment="0" applyProtection="0">
      <alignment vertical="center"/>
    </xf>
    <xf numFmtId="0" fontId="33" fillId="11" borderId="0" applyNumberFormat="0" applyBorder="0" applyAlignment="0" applyProtection="0">
      <alignment vertical="center"/>
    </xf>
    <xf numFmtId="0" fontId="34" fillId="40" borderId="0" applyNumberFormat="0" applyBorder="0" applyAlignment="0" applyProtection="0"/>
    <xf numFmtId="0" fontId="31" fillId="11" borderId="0" applyNumberFormat="0" applyBorder="0" applyAlignment="0" applyProtection="0">
      <alignment vertical="center"/>
    </xf>
    <xf numFmtId="0" fontId="30" fillId="6" borderId="0" applyNumberFormat="0" applyBorder="0" applyAlignment="0" applyProtection="0">
      <alignment vertical="center"/>
    </xf>
    <xf numFmtId="0" fontId="1" fillId="0" borderId="0"/>
    <xf numFmtId="0" fontId="22" fillId="0" borderId="0"/>
    <xf numFmtId="0" fontId="22" fillId="0" borderId="0"/>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7" fillId="7" borderId="0" applyNumberFormat="0" applyBorder="0" applyAlignment="0" applyProtection="0">
      <alignment vertical="center"/>
    </xf>
    <xf numFmtId="0" fontId="34" fillId="40"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185" fontId="54" fillId="0" borderId="0" applyFill="0" applyBorder="0" applyAlignment="0"/>
    <xf numFmtId="0" fontId="31" fillId="8" borderId="0" applyNumberFormat="0" applyBorder="0" applyAlignment="0" applyProtection="0">
      <alignment vertical="center"/>
    </xf>
    <xf numFmtId="0" fontId="1" fillId="0" borderId="0"/>
    <xf numFmtId="41" fontId="23" fillId="0" borderId="0" applyFont="0" applyFill="0" applyBorder="0" applyAlignment="0" applyProtection="0"/>
    <xf numFmtId="0" fontId="57" fillId="0" borderId="0" applyFont="0" applyFill="0" applyBorder="0" applyAlignment="0" applyProtection="0"/>
    <xf numFmtId="0" fontId="31" fillId="8" borderId="0" applyNumberFormat="0" applyBorder="0" applyAlignment="0" applyProtection="0">
      <alignment vertical="center"/>
    </xf>
    <xf numFmtId="182" fontId="49" fillId="0" borderId="0"/>
    <xf numFmtId="0" fontId="1" fillId="0" borderId="0"/>
    <xf numFmtId="176" fontId="23" fillId="0" borderId="0" applyFont="0" applyFill="0" applyBorder="0" applyAlignment="0" applyProtection="0"/>
    <xf numFmtId="0" fontId="31" fillId="8" borderId="0" applyNumberFormat="0" applyBorder="0" applyAlignment="0" applyProtection="0">
      <alignment vertical="center"/>
    </xf>
    <xf numFmtId="0" fontId="31" fillId="8" borderId="0" applyNumberFormat="0" applyBorder="0" applyAlignment="0" applyProtection="0">
      <alignment vertical="center"/>
    </xf>
    <xf numFmtId="179" fontId="23" fillId="0" borderId="0" applyFont="0" applyFill="0" applyBorder="0" applyAlignment="0" applyProtection="0"/>
    <xf numFmtId="0" fontId="31" fillId="8" borderId="0" applyNumberFormat="0" applyBorder="0" applyAlignment="0" applyProtection="0">
      <alignment vertical="center"/>
    </xf>
    <xf numFmtId="0" fontId="31" fillId="8" borderId="0" applyNumberFormat="0" applyBorder="0" applyAlignment="0" applyProtection="0">
      <alignment vertical="center"/>
    </xf>
    <xf numFmtId="188" fontId="49" fillId="0" borderId="0"/>
    <xf numFmtId="0" fontId="31" fillId="8" borderId="0" applyNumberFormat="0" applyBorder="0" applyAlignment="0" applyProtection="0">
      <alignment vertical="center"/>
    </xf>
    <xf numFmtId="0" fontId="41" fillId="0" borderId="0" applyProtection="0"/>
    <xf numFmtId="0" fontId="35" fillId="11" borderId="0" applyNumberFormat="0" applyBorder="0" applyAlignment="0" applyProtection="0">
      <alignment vertical="center"/>
    </xf>
    <xf numFmtId="180" fontId="49" fillId="0" borderId="0"/>
    <xf numFmtId="0" fontId="33" fillId="11" borderId="0" applyNumberFormat="0" applyBorder="0" applyAlignment="0" applyProtection="0">
      <alignment vertical="center"/>
    </xf>
    <xf numFmtId="0" fontId="1" fillId="0" borderId="0"/>
    <xf numFmtId="2" fontId="41" fillId="0" borderId="0" applyProtection="0"/>
    <xf numFmtId="0" fontId="31" fillId="11" borderId="0" applyNumberFormat="0" applyBorder="0" applyAlignment="0" applyProtection="0">
      <alignment vertical="center"/>
    </xf>
    <xf numFmtId="0" fontId="23" fillId="0" borderId="0"/>
    <xf numFmtId="43" fontId="1" fillId="0" borderId="0" applyFont="0" applyFill="0" applyBorder="0" applyAlignment="0" applyProtection="0"/>
    <xf numFmtId="0" fontId="31" fillId="11" borderId="0" applyNumberFormat="0" applyBorder="0" applyAlignment="0" applyProtection="0">
      <alignment vertical="center"/>
    </xf>
    <xf numFmtId="0" fontId="30" fillId="6" borderId="0" applyNumberFormat="0" applyBorder="0" applyAlignment="0" applyProtection="0">
      <alignment vertical="center"/>
    </xf>
    <xf numFmtId="0" fontId="22" fillId="0" borderId="0"/>
    <xf numFmtId="38" fontId="46" fillId="38" borderId="0" applyNumberFormat="0" applyBorder="0" applyAlignment="0" applyProtection="0"/>
    <xf numFmtId="0" fontId="31" fillId="8" borderId="0" applyNumberFormat="0" applyBorder="0" applyAlignment="0" applyProtection="0">
      <alignment vertical="center"/>
    </xf>
    <xf numFmtId="0" fontId="56" fillId="0" borderId="9" applyNumberFormat="0" applyFill="0" applyAlignment="0" applyProtection="0">
      <alignment vertical="center"/>
    </xf>
    <xf numFmtId="0" fontId="50" fillId="0" borderId="11" applyNumberFormat="0" applyAlignment="0" applyProtection="0">
      <alignment horizontal="left" vertical="center"/>
    </xf>
    <xf numFmtId="0" fontId="50" fillId="0" borderId="6">
      <alignment horizontal="left" vertical="center"/>
    </xf>
    <xf numFmtId="0" fontId="48" fillId="0" borderId="0" applyProtection="0"/>
    <xf numFmtId="0" fontId="50" fillId="0" borderId="0" applyProtection="0"/>
    <xf numFmtId="10" fontId="46" fillId="4" borderId="1" applyNumberFormat="0" applyBorder="0" applyAlignment="0" applyProtection="0"/>
    <xf numFmtId="0" fontId="30" fillId="6" borderId="0" applyNumberFormat="0" applyBorder="0" applyAlignment="0" applyProtection="0">
      <alignment vertical="center"/>
    </xf>
    <xf numFmtId="0" fontId="31" fillId="11" borderId="0" applyNumberFormat="0" applyBorder="0" applyAlignment="0" applyProtection="0">
      <alignment vertical="center"/>
    </xf>
    <xf numFmtId="37" fontId="55" fillId="0" borderId="0"/>
    <xf numFmtId="0" fontId="39" fillId="17" borderId="0" applyNumberFormat="0" applyBorder="0" applyAlignment="0" applyProtection="0"/>
    <xf numFmtId="0" fontId="22" fillId="0" borderId="0"/>
    <xf numFmtId="0" fontId="22" fillId="0" borderId="0"/>
    <xf numFmtId="37" fontId="55" fillId="0" borderId="0"/>
    <xf numFmtId="0" fontId="30" fillId="6" borderId="0" applyNumberFormat="0" applyBorder="0" applyAlignment="0" applyProtection="0">
      <alignment vertical="center"/>
    </xf>
    <xf numFmtId="0" fontId="31" fillId="11" borderId="0" applyNumberFormat="0" applyBorder="0" applyAlignment="0" applyProtection="0">
      <alignment vertical="center"/>
    </xf>
    <xf numFmtId="0" fontId="58" fillId="0" borderId="0"/>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52" fillId="0" borderId="0"/>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61" fillId="0" borderId="0"/>
    <xf numFmtId="10" fontId="23" fillId="0" borderId="0" applyFont="0" applyFill="0" applyBorder="0" applyAlignment="0" applyProtection="0"/>
    <xf numFmtId="0" fontId="1" fillId="0" borderId="0" applyNumberFormat="0" applyFill="0" applyBorder="0" applyAlignment="0" applyProtection="0"/>
    <xf numFmtId="0" fontId="30" fillId="6" borderId="0" applyNumberFormat="0" applyBorder="0" applyAlignment="0" applyProtection="0">
      <alignment vertical="center"/>
    </xf>
    <xf numFmtId="0" fontId="39" fillId="39" borderId="0" applyNumberFormat="0" applyBorder="0" applyAlignment="0" applyProtection="0"/>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1" fillId="0" borderId="0"/>
    <xf numFmtId="0" fontId="41" fillId="0" borderId="7" applyProtection="0"/>
    <xf numFmtId="0" fontId="13" fillId="0" borderId="1">
      <alignment horizontal="distributed" vertical="center" wrapText="1"/>
    </xf>
    <xf numFmtId="9" fontId="1" fillId="0" borderId="0" applyFont="0" applyFill="0" applyBorder="0" applyAlignment="0" applyProtection="0"/>
    <xf numFmtId="0" fontId="30" fillId="6" borderId="0" applyNumberFormat="0" applyBorder="0" applyAlignment="0" applyProtection="0">
      <alignment vertical="center"/>
    </xf>
    <xf numFmtId="0" fontId="31" fillId="11" borderId="0" applyNumberFormat="0" applyBorder="0" applyAlignment="0" applyProtection="0">
      <alignment vertical="center"/>
    </xf>
    <xf numFmtId="9" fontId="1" fillId="0" borderId="0" applyFont="0" applyFill="0" applyBorder="0" applyAlignment="0" applyProtection="0"/>
    <xf numFmtId="0" fontId="31" fillId="11"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30" fillId="6" borderId="0" applyNumberFormat="0" applyBorder="0" applyAlignment="0" applyProtection="0">
      <alignment vertical="center"/>
    </xf>
    <xf numFmtId="9" fontId="16" fillId="0" borderId="0" applyFont="0" applyFill="0" applyBorder="0" applyAlignment="0" applyProtection="0">
      <alignment vertical="center"/>
    </xf>
    <xf numFmtId="0" fontId="31" fillId="8" borderId="0" applyNumberFormat="0" applyBorder="0" applyAlignment="0" applyProtection="0">
      <alignment vertical="center"/>
    </xf>
    <xf numFmtId="0" fontId="60" fillId="0" borderId="12" applyNumberFormat="0" applyFill="0" applyAlignment="0" applyProtection="0">
      <alignment vertical="center"/>
    </xf>
    <xf numFmtId="0" fontId="22" fillId="0" borderId="0"/>
    <xf numFmtId="0" fontId="22" fillId="0" borderId="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51" fillId="0" borderId="10" applyNumberFormat="0" applyFill="0" applyAlignment="0" applyProtection="0">
      <alignment vertical="center"/>
    </xf>
    <xf numFmtId="0" fontId="33" fillId="11" borderId="0" applyNumberFormat="0" applyBorder="0" applyAlignment="0" applyProtection="0">
      <alignment vertical="center"/>
    </xf>
    <xf numFmtId="43" fontId="1" fillId="0" borderId="0" applyFont="0" applyFill="0" applyBorder="0" applyAlignment="0" applyProtection="0"/>
    <xf numFmtId="0" fontId="51" fillId="0" borderId="0" applyNumberFormat="0" applyFill="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1" fillId="11" borderId="0" applyNumberFormat="0" applyBorder="0" applyAlignment="0" applyProtection="0">
      <alignment vertical="center"/>
    </xf>
    <xf numFmtId="0" fontId="62" fillId="6" borderId="0" applyNumberFormat="0" applyBorder="0" applyAlignment="0" applyProtection="0">
      <alignment vertical="center"/>
    </xf>
    <xf numFmtId="0" fontId="53" fillId="0" borderId="0" applyNumberFormat="0" applyFill="0" applyBorder="0" applyAlignment="0" applyProtection="0">
      <alignment vertical="center"/>
    </xf>
    <xf numFmtId="0" fontId="33" fillId="8" borderId="0" applyNumberFormat="0" applyBorder="0" applyAlignment="0" applyProtection="0">
      <alignment vertical="center"/>
    </xf>
    <xf numFmtId="0" fontId="31" fillId="8" borderId="0" applyNumberFormat="0" applyBorder="0" applyAlignment="0" applyProtection="0">
      <alignment vertical="center"/>
    </xf>
    <xf numFmtId="0" fontId="13" fillId="0" borderId="1">
      <alignment horizontal="distributed" vertical="center" wrapText="1"/>
    </xf>
    <xf numFmtId="0" fontId="13" fillId="0" borderId="1">
      <alignment horizontal="distributed" vertical="center" wrapText="1"/>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3" fillId="11" borderId="0" applyNumberFormat="0" applyBorder="0" applyAlignment="0" applyProtection="0">
      <alignment vertical="center"/>
    </xf>
    <xf numFmtId="0" fontId="1" fillId="0" borderId="0"/>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3" fillId="11" borderId="0" applyNumberFormat="0" applyBorder="0" applyAlignment="0" applyProtection="0">
      <alignment vertical="center"/>
    </xf>
    <xf numFmtId="0" fontId="30" fillId="6" borderId="0" applyNumberFormat="0" applyBorder="0" applyAlignment="0" applyProtection="0">
      <alignment vertical="center"/>
    </xf>
    <xf numFmtId="0" fontId="31" fillId="11" borderId="0" applyNumberFormat="0" applyBorder="0" applyAlignment="0" applyProtection="0">
      <alignment vertical="center"/>
    </xf>
    <xf numFmtId="0" fontId="35" fillId="11"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5" fillId="11" borderId="0" applyNumberFormat="0" applyBorder="0" applyAlignment="0" applyProtection="0">
      <alignment vertical="center"/>
    </xf>
    <xf numFmtId="0" fontId="33" fillId="11" borderId="0" applyNumberFormat="0" applyBorder="0" applyAlignment="0" applyProtection="0">
      <alignment vertical="center"/>
    </xf>
    <xf numFmtId="0" fontId="30" fillId="6" borderId="0" applyNumberFormat="0" applyBorder="0" applyAlignment="0" applyProtection="0">
      <alignment vertical="center"/>
    </xf>
    <xf numFmtId="0" fontId="22" fillId="0" borderId="0"/>
    <xf numFmtId="0" fontId="23" fillId="0" borderId="0"/>
    <xf numFmtId="0" fontId="31" fillId="8" borderId="0" applyNumberFormat="0" applyBorder="0" applyAlignment="0" applyProtection="0">
      <alignment vertical="center"/>
    </xf>
    <xf numFmtId="0" fontId="33" fillId="11" borderId="0" applyNumberFormat="0" applyBorder="0" applyAlignment="0" applyProtection="0">
      <alignment vertical="center"/>
    </xf>
    <xf numFmtId="0" fontId="30" fillId="6" borderId="0" applyNumberFormat="0" applyBorder="0" applyAlignment="0" applyProtection="0">
      <alignment vertical="center"/>
    </xf>
    <xf numFmtId="0" fontId="33" fillId="11" borderId="0" applyNumberFormat="0" applyBorder="0" applyAlignment="0" applyProtection="0">
      <alignment vertical="center"/>
    </xf>
    <xf numFmtId="0" fontId="31" fillId="8" borderId="0" applyNumberFormat="0" applyBorder="0" applyAlignment="0" applyProtection="0">
      <alignment vertical="center"/>
    </xf>
    <xf numFmtId="0" fontId="39" fillId="17" borderId="0" applyNumberFormat="0" applyBorder="0" applyAlignment="0" applyProtection="0"/>
    <xf numFmtId="0" fontId="30" fillId="6" borderId="0" applyNumberFormat="0" applyBorder="0" applyAlignment="0" applyProtection="0">
      <alignment vertical="center"/>
    </xf>
    <xf numFmtId="0" fontId="39" fillId="39" borderId="0" applyNumberFormat="0" applyBorder="0" applyAlignment="0" applyProtection="0"/>
    <xf numFmtId="0" fontId="35" fillId="11" borderId="0" applyNumberFormat="0" applyBorder="0" applyAlignment="0" applyProtection="0">
      <alignment vertical="center"/>
    </xf>
    <xf numFmtId="0" fontId="33" fillId="8" borderId="0" applyNumberFormat="0" applyBorder="0" applyAlignment="0" applyProtection="0">
      <alignment vertical="center"/>
    </xf>
    <xf numFmtId="0" fontId="30" fillId="6" borderId="0" applyNumberFormat="0" applyBorder="0" applyAlignment="0" applyProtection="0">
      <alignment vertical="center"/>
    </xf>
    <xf numFmtId="0" fontId="39" fillId="39" borderId="0" applyNumberFormat="0" applyBorder="0" applyAlignment="0" applyProtection="0"/>
    <xf numFmtId="0" fontId="31" fillId="11" borderId="0" applyNumberFormat="0" applyBorder="0" applyAlignment="0" applyProtection="0">
      <alignment vertical="center"/>
    </xf>
    <xf numFmtId="0" fontId="22" fillId="0" borderId="0"/>
    <xf numFmtId="0" fontId="22"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3" fillId="8"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0" fillId="6" borderId="0" applyNumberFormat="0" applyBorder="0" applyAlignment="0" applyProtection="0">
      <alignment vertical="center"/>
    </xf>
    <xf numFmtId="0" fontId="33" fillId="11" borderId="0" applyNumberFormat="0" applyBorder="0" applyAlignment="0" applyProtection="0">
      <alignment vertical="center"/>
    </xf>
    <xf numFmtId="0" fontId="30" fillId="7" borderId="0" applyNumberFormat="0" applyBorder="0" applyAlignment="0" applyProtection="0">
      <alignment vertical="center"/>
    </xf>
    <xf numFmtId="0" fontId="33"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9" fontId="63" fillId="0" borderId="0" applyFont="0" applyFill="0" applyBorder="0" applyAlignment="0" applyProtection="0"/>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3" fillId="8" borderId="0" applyNumberFormat="0" applyBorder="0" applyAlignment="0" applyProtection="0">
      <alignment vertical="center"/>
    </xf>
    <xf numFmtId="0" fontId="31" fillId="8" borderId="0" applyNumberFormat="0" applyBorder="0" applyAlignment="0" applyProtection="0">
      <alignment vertical="center"/>
    </xf>
    <xf numFmtId="0" fontId="35" fillId="8" borderId="0" applyNumberFormat="0" applyBorder="0" applyAlignment="0" applyProtection="0">
      <alignment vertical="center"/>
    </xf>
    <xf numFmtId="0" fontId="31" fillId="8" borderId="0" applyNumberFormat="0" applyBorder="0" applyAlignment="0" applyProtection="0">
      <alignment vertical="center"/>
    </xf>
    <xf numFmtId="41" fontId="1" fillId="0" borderId="0" applyFont="0" applyFill="0" applyBorder="0" applyAlignment="0" applyProtection="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1" fillId="0" borderId="0"/>
    <xf numFmtId="0" fontId="37" fillId="7"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9" fillId="17" borderId="0" applyNumberFormat="0" applyBorder="0" applyAlignment="0" applyProtection="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 fillId="0" borderId="0"/>
    <xf numFmtId="0" fontId="31" fillId="11" borderId="0" applyNumberFormat="0" applyBorder="0" applyAlignment="0" applyProtection="0">
      <alignment vertical="center"/>
    </xf>
    <xf numFmtId="0" fontId="1" fillId="0" borderId="0"/>
    <xf numFmtId="0" fontId="30" fillId="6"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40" fillId="25" borderId="0" applyNumberFormat="0" applyBorder="0" applyAlignment="0" applyProtection="0">
      <alignment vertical="center"/>
    </xf>
    <xf numFmtId="0" fontId="31" fillId="8" borderId="0" applyNumberFormat="0" applyBorder="0" applyAlignment="0" applyProtection="0">
      <alignment vertical="center"/>
    </xf>
    <xf numFmtId="0" fontId="37" fillId="7"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7" fillId="7" borderId="0" applyNumberFormat="0" applyBorder="0" applyAlignment="0" applyProtection="0">
      <alignment vertical="center"/>
    </xf>
    <xf numFmtId="0" fontId="31" fillId="8" borderId="0" applyNumberFormat="0" applyBorder="0" applyAlignment="0" applyProtection="0">
      <alignment vertical="center"/>
    </xf>
    <xf numFmtId="0" fontId="37" fillId="7"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40" fillId="42" borderId="0" applyNumberFormat="0" applyBorder="0" applyAlignment="0" applyProtection="0">
      <alignment vertical="center"/>
    </xf>
    <xf numFmtId="0" fontId="33" fillId="11"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3" fillId="11"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22" fillId="0" borderId="0"/>
    <xf numFmtId="0" fontId="22" fillId="0" borderId="0"/>
    <xf numFmtId="0" fontId="1" fillId="0" borderId="0"/>
    <xf numFmtId="0" fontId="30" fillId="6"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0" fillId="7"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9" fillId="17" borderId="0" applyNumberFormat="0" applyBorder="0" applyAlignment="0" applyProtection="0"/>
    <xf numFmtId="0" fontId="31" fillId="11"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3" fillId="8" borderId="0" applyNumberFormat="0" applyBorder="0" applyAlignment="0" applyProtection="0">
      <alignment vertical="center"/>
    </xf>
    <xf numFmtId="0" fontId="35" fillId="11"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22" fillId="0" borderId="0"/>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22" fillId="0" borderId="0"/>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22" fillId="0" borderId="0"/>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57" fillId="0" borderId="0" applyFont="0" applyFill="0" applyBorder="0" applyAlignment="0" applyProtection="0"/>
    <xf numFmtId="0" fontId="39" fillId="17" borderId="0" applyNumberFormat="0" applyBorder="0" applyAlignment="0" applyProtection="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7" fillId="33" borderId="0" applyNumberFormat="0" applyBorder="0" applyAlignment="0" applyProtection="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1" fillId="8" borderId="0" applyNumberFormat="0" applyBorder="0" applyAlignment="0" applyProtection="0">
      <alignment vertical="center"/>
    </xf>
    <xf numFmtId="0" fontId="33"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23" fillId="0" borderId="0"/>
    <xf numFmtId="0" fontId="22" fillId="0" borderId="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59" fillId="6"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9" fillId="17" borderId="0" applyNumberFormat="0" applyBorder="0" applyAlignment="0" applyProtection="0"/>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37" fillId="33" borderId="0" applyNumberFormat="0" applyBorder="0" applyAlignment="0" applyProtection="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7" fillId="33" borderId="0" applyNumberFormat="0" applyBorder="0" applyAlignment="0" applyProtection="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 fillId="0" borderId="0"/>
    <xf numFmtId="0" fontId="31" fillId="11" borderId="0" applyNumberFormat="0" applyBorder="0" applyAlignment="0" applyProtection="0">
      <alignment vertical="center"/>
    </xf>
    <xf numFmtId="0" fontId="30" fillId="6" borderId="0" applyNumberFormat="0" applyBorder="0" applyAlignment="0" applyProtection="0">
      <alignment vertical="center"/>
    </xf>
    <xf numFmtId="0" fontId="33" fillId="11" borderId="0" applyNumberFormat="0" applyBorder="0" applyAlignment="0" applyProtection="0">
      <alignment vertical="center"/>
    </xf>
    <xf numFmtId="0" fontId="35" fillId="8" borderId="0" applyNumberFormat="0" applyBorder="0" applyAlignment="0" applyProtection="0">
      <alignment vertical="center"/>
    </xf>
    <xf numFmtId="0" fontId="31" fillId="8" borderId="0" applyNumberFormat="0" applyBorder="0" applyAlignment="0" applyProtection="0">
      <alignment vertical="center"/>
    </xf>
    <xf numFmtId="0" fontId="33" fillId="11" borderId="0" applyNumberFormat="0" applyBorder="0" applyAlignment="0" applyProtection="0">
      <alignment vertical="center"/>
    </xf>
    <xf numFmtId="0" fontId="31" fillId="8" borderId="0" applyNumberFormat="0" applyBorder="0" applyAlignment="0" applyProtection="0">
      <alignment vertical="center"/>
    </xf>
    <xf numFmtId="0" fontId="39" fillId="17" borderId="0" applyNumberFormat="0" applyBorder="0" applyAlignment="0" applyProtection="0"/>
    <xf numFmtId="0" fontId="62" fillId="6" borderId="0" applyNumberFormat="0" applyBorder="0" applyAlignment="0" applyProtection="0">
      <alignment vertical="center"/>
    </xf>
    <xf numFmtId="0" fontId="31" fillId="11" borderId="0" applyNumberFormat="0" applyBorder="0" applyAlignment="0" applyProtection="0">
      <alignment vertical="center"/>
    </xf>
    <xf numFmtId="0" fontId="30" fillId="6" borderId="0" applyNumberFormat="0" applyBorder="0" applyAlignment="0" applyProtection="0">
      <alignment vertical="center"/>
    </xf>
    <xf numFmtId="0" fontId="31" fillId="11" borderId="0" applyNumberFormat="0" applyBorder="0" applyAlignment="0" applyProtection="0">
      <alignment vertical="center"/>
    </xf>
    <xf numFmtId="0" fontId="30" fillId="6" borderId="0" applyNumberFormat="0" applyBorder="0" applyAlignment="0" applyProtection="0">
      <alignment vertical="center"/>
    </xf>
    <xf numFmtId="0" fontId="31" fillId="11"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9" fillId="17" borderId="0" applyNumberFormat="0" applyBorder="0" applyAlignment="0" applyProtection="0"/>
    <xf numFmtId="0" fontId="39" fillId="17" borderId="0" applyNumberFormat="0" applyBorder="0" applyAlignment="0" applyProtection="0"/>
    <xf numFmtId="0" fontId="31" fillId="8" borderId="0" applyNumberFormat="0" applyBorder="0" applyAlignment="0" applyProtection="0">
      <alignment vertical="center"/>
    </xf>
    <xf numFmtId="0" fontId="35" fillId="8" borderId="0" applyNumberFormat="0" applyBorder="0" applyAlignment="0" applyProtection="0">
      <alignment vertical="center"/>
    </xf>
    <xf numFmtId="0" fontId="33"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64" fillId="0" borderId="13" applyNumberFormat="0" applyFill="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3" fillId="11"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0" fillId="6"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22" fillId="0" borderId="0"/>
    <xf numFmtId="0" fontId="22" fillId="0" borderId="0"/>
    <xf numFmtId="0" fontId="1" fillId="0" borderId="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9" fillId="17" borderId="0" applyNumberFormat="0" applyBorder="0" applyAlignment="0" applyProtection="0"/>
    <xf numFmtId="0" fontId="31" fillId="8"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47" fillId="8" borderId="0" applyNumberFormat="0" applyBorder="0" applyAlignment="0" applyProtection="0">
      <alignment vertical="center"/>
    </xf>
    <xf numFmtId="0" fontId="47" fillId="8"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0" fillId="6"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47" fillId="8" borderId="0" applyNumberFormat="0" applyBorder="0" applyAlignment="0" applyProtection="0">
      <alignment vertical="center"/>
    </xf>
    <xf numFmtId="43" fontId="16" fillId="0" borderId="0" applyFont="0" applyFill="0" applyBorder="0" applyAlignment="0" applyProtection="0">
      <alignment vertical="center"/>
    </xf>
    <xf numFmtId="0" fontId="47"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62"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62"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79" fillId="0" borderId="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9" fillId="17" borderId="0" applyNumberFormat="0" applyBorder="0" applyAlignment="0" applyProtection="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1"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7" fillId="7"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41" fontId="1" fillId="0" borderId="0" applyFont="0" applyFill="0" applyBorder="0" applyAlignment="0" applyProtection="0"/>
    <xf numFmtId="0" fontId="31" fillId="8" borderId="0" applyNumberFormat="0" applyBorder="0" applyAlignment="0" applyProtection="0">
      <alignment vertical="center"/>
    </xf>
    <xf numFmtId="191" fontId="65" fillId="0" borderId="0" applyFont="0" applyFill="0" applyBorder="0" applyAlignment="0" applyProtection="0"/>
    <xf numFmtId="0" fontId="31" fillId="8" borderId="0" applyNumberFormat="0" applyBorder="0" applyAlignment="0" applyProtection="0">
      <alignment vertical="center"/>
    </xf>
    <xf numFmtId="41" fontId="1" fillId="0" borderId="0" applyFont="0" applyFill="0" applyBorder="0" applyAlignment="0" applyProtection="0"/>
    <xf numFmtId="0" fontId="31" fillId="8" borderId="0" applyNumberFormat="0" applyBorder="0" applyAlignment="0" applyProtection="0">
      <alignment vertical="center"/>
    </xf>
    <xf numFmtId="0" fontId="40" fillId="43"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184" fontId="65" fillId="0" borderId="0" applyFont="0" applyFill="0" applyBorder="0" applyAlignment="0" applyProtection="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59" fillId="7"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7" fillId="6" borderId="0" applyNumberFormat="0" applyBorder="0" applyAlignment="0" applyProtection="0">
      <alignment vertical="center"/>
    </xf>
    <xf numFmtId="0" fontId="30" fillId="6" borderId="0" applyNumberFormat="0" applyBorder="0" applyAlignment="0" applyProtection="0">
      <alignment vertical="center"/>
    </xf>
    <xf numFmtId="38" fontId="57" fillId="0" borderId="0" applyFont="0" applyFill="0" applyBorder="0" applyAlignment="0" applyProtection="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40" fillId="27"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0" fillId="6" borderId="0" applyNumberFormat="0" applyBorder="0" applyAlignment="0" applyProtection="0">
      <alignment vertical="center"/>
    </xf>
    <xf numFmtId="0" fontId="31" fillId="11"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1" fillId="11" borderId="0" applyNumberFormat="0" applyBorder="0" applyAlignment="0" applyProtection="0">
      <alignment vertical="center"/>
    </xf>
    <xf numFmtId="0" fontId="30" fillId="6" borderId="0" applyNumberFormat="0" applyBorder="0" applyAlignment="0" applyProtection="0">
      <alignment vertical="center"/>
    </xf>
    <xf numFmtId="0" fontId="31" fillId="11"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17" fillId="0" borderId="0" applyFont="0" applyFill="0" applyBorder="0" applyAlignment="0" applyProtection="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47" fillId="8" borderId="0" applyNumberFormat="0" applyBorder="0" applyAlignment="0" applyProtection="0">
      <alignment vertical="center"/>
    </xf>
    <xf numFmtId="0" fontId="47" fillId="8" borderId="0" applyNumberFormat="0" applyBorder="0" applyAlignment="0" applyProtection="0">
      <alignment vertical="center"/>
    </xf>
    <xf numFmtId="0" fontId="47" fillId="8" borderId="0" applyNumberFormat="0" applyBorder="0" applyAlignment="0" applyProtection="0">
      <alignment vertical="center"/>
    </xf>
    <xf numFmtId="0" fontId="30" fillId="6" borderId="0" applyNumberFormat="0" applyBorder="0" applyAlignment="0" applyProtection="0">
      <alignment vertical="center"/>
    </xf>
    <xf numFmtId="0" fontId="47"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 fillId="0" borderId="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66"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47" fillId="8" borderId="0" applyNumberFormat="0" applyBorder="0" applyAlignment="0" applyProtection="0">
      <alignment vertical="center"/>
    </xf>
    <xf numFmtId="0" fontId="31" fillId="8" borderId="0" applyNumberFormat="0" applyBorder="0" applyAlignment="0" applyProtection="0">
      <alignment vertical="center"/>
    </xf>
    <xf numFmtId="0" fontId="47"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41" fontId="1" fillId="0" borderId="0" applyFont="0" applyFill="0" applyBorder="0" applyAlignment="0" applyProtection="0"/>
    <xf numFmtId="0" fontId="31" fillId="8" borderId="0" applyNumberFormat="0" applyBorder="0" applyAlignment="0" applyProtection="0">
      <alignment vertical="center"/>
    </xf>
    <xf numFmtId="0" fontId="31" fillId="8" borderId="0" applyNumberFormat="0" applyBorder="0" applyAlignment="0" applyProtection="0">
      <alignment vertical="center"/>
    </xf>
    <xf numFmtId="41" fontId="1" fillId="0" borderId="0" applyFont="0" applyFill="0" applyBorder="0" applyAlignment="0" applyProtection="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0" fillId="7" borderId="0" applyNumberFormat="0" applyBorder="0" applyAlignment="0" applyProtection="0">
      <alignment vertical="center"/>
    </xf>
    <xf numFmtId="0" fontId="31" fillId="11" borderId="0" applyNumberFormat="0" applyBorder="0" applyAlignment="0" applyProtection="0">
      <alignment vertical="center"/>
    </xf>
    <xf numFmtId="0" fontId="30" fillId="6"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192" fontId="1" fillId="0" borderId="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79" fillId="0" borderId="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1" fillId="0" borderId="0"/>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63" fillId="0" borderId="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43" fontId="1" fillId="0" borderId="0" applyFont="0" applyFill="0" applyBorder="0" applyAlignment="0" applyProtection="0"/>
    <xf numFmtId="0" fontId="31" fillId="8"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79" fillId="0" borderId="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47" fillId="8" borderId="0" applyNumberFormat="0" applyBorder="0" applyAlignment="0" applyProtection="0">
      <alignment vertical="center"/>
    </xf>
    <xf numFmtId="0" fontId="47"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7" fillId="33" borderId="0" applyNumberFormat="0" applyBorder="0" applyAlignment="0" applyProtection="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1" fillId="0" borderId="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22" fillId="0" borderId="0"/>
    <xf numFmtId="0" fontId="22" fillId="0" borderId="0"/>
    <xf numFmtId="0" fontId="30" fillId="6" borderId="0" applyNumberFormat="0" applyBorder="0" applyAlignment="0" applyProtection="0">
      <alignment vertical="center"/>
    </xf>
    <xf numFmtId="0" fontId="43" fillId="0" borderId="0" applyNumberFormat="0" applyFill="0" applyBorder="0" applyAlignment="0" applyProtection="0">
      <alignment vertical="top"/>
      <protection locked="0"/>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69" fillId="0" borderId="0" applyNumberFormat="0" applyFill="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1" fillId="0" borderId="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79" fillId="0" borderId="0">
      <alignment vertical="center"/>
    </xf>
    <xf numFmtId="0" fontId="31" fillId="8" borderId="0" applyNumberFormat="0" applyBorder="0" applyAlignment="0" applyProtection="0">
      <alignment vertical="center"/>
    </xf>
    <xf numFmtId="0" fontId="79" fillId="0" borderId="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59" fillId="6"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1" fillId="0" borderId="0"/>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30" fillId="6" borderId="0" applyNumberFormat="0" applyBorder="0" applyAlignment="0" applyProtection="0">
      <alignment vertical="center"/>
    </xf>
    <xf numFmtId="0" fontId="68" fillId="8" borderId="0" applyNumberFormat="0" applyBorder="0" applyAlignment="0" applyProtection="0">
      <alignment vertical="center"/>
    </xf>
    <xf numFmtId="0" fontId="30" fillId="6" borderId="0" applyNumberFormat="0" applyBorder="0" applyAlignment="0" applyProtection="0">
      <alignment vertical="center"/>
    </xf>
    <xf numFmtId="0" fontId="47" fillId="8" borderId="0" applyNumberFormat="0" applyBorder="0" applyAlignment="0" applyProtection="0">
      <alignment vertical="center"/>
    </xf>
    <xf numFmtId="0" fontId="47"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79" fillId="0" borderId="0">
      <alignment vertical="center"/>
    </xf>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1" fillId="0" borderId="0"/>
    <xf numFmtId="0" fontId="30" fillId="6" borderId="0" applyNumberFormat="0" applyBorder="0" applyAlignment="0" applyProtection="0">
      <alignment vertical="center"/>
    </xf>
    <xf numFmtId="0" fontId="31" fillId="8" borderId="0" applyNumberFormat="0" applyBorder="0" applyAlignment="0" applyProtection="0">
      <alignment vertical="center"/>
    </xf>
    <xf numFmtId="0" fontId="44" fillId="0" borderId="0" applyNumberFormat="0" applyFill="0" applyBorder="0" applyAlignment="0" applyProtection="0">
      <alignment vertical="top"/>
      <protection locked="0"/>
    </xf>
    <xf numFmtId="0" fontId="1" fillId="0" borderId="0"/>
    <xf numFmtId="0" fontId="1" fillId="0" borderId="0"/>
    <xf numFmtId="0" fontId="1" fillId="0" borderId="0"/>
    <xf numFmtId="0" fontId="79" fillId="0" borderId="0">
      <alignment vertical="center"/>
    </xf>
    <xf numFmtId="0" fontId="1" fillId="0" borderId="0"/>
    <xf numFmtId="0" fontId="37" fillId="7" borderId="0" applyNumberFormat="0" applyBorder="0" applyAlignment="0" applyProtection="0">
      <alignment vertical="center"/>
    </xf>
    <xf numFmtId="0" fontId="30" fillId="6" borderId="0" applyNumberFormat="0" applyBorder="0" applyAlignment="0" applyProtection="0">
      <alignment vertical="center"/>
    </xf>
    <xf numFmtId="0" fontId="1" fillId="0" borderId="0"/>
    <xf numFmtId="0" fontId="1" fillId="0" borderId="0"/>
    <xf numFmtId="0" fontId="1" fillId="0" borderId="0"/>
    <xf numFmtId="0" fontId="30" fillId="6" borderId="0" applyNumberFormat="0" applyBorder="0" applyAlignment="0" applyProtection="0">
      <alignment vertical="center"/>
    </xf>
    <xf numFmtId="0" fontId="1" fillId="0" borderId="0"/>
    <xf numFmtId="0" fontId="1" fillId="0" borderId="0"/>
    <xf numFmtId="0" fontId="30"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6" borderId="0" applyNumberFormat="0" applyBorder="0" applyAlignment="0" applyProtection="0">
      <alignment vertical="center"/>
    </xf>
    <xf numFmtId="0" fontId="49" fillId="0" borderId="0"/>
    <xf numFmtId="0" fontId="1" fillId="0" borderId="0"/>
    <xf numFmtId="0" fontId="1" fillId="0" borderId="0"/>
    <xf numFmtId="0" fontId="22" fillId="0" borderId="0"/>
    <xf numFmtId="0" fontId="1" fillId="0" borderId="0"/>
    <xf numFmtId="0" fontId="1" fillId="0" borderId="0"/>
    <xf numFmtId="0" fontId="22" fillId="0" borderId="0"/>
    <xf numFmtId="0" fontId="1" fillId="0" borderId="0"/>
    <xf numFmtId="0" fontId="1" fillId="0" borderId="0"/>
    <xf numFmtId="0" fontId="22" fillId="0" borderId="0"/>
    <xf numFmtId="0" fontId="1" fillId="0" borderId="0"/>
    <xf numFmtId="0" fontId="1" fillId="0" borderId="0"/>
    <xf numFmtId="0" fontId="22" fillId="0" borderId="0"/>
    <xf numFmtId="0" fontId="79" fillId="0" borderId="0">
      <alignment vertical="center"/>
    </xf>
    <xf numFmtId="0" fontId="79" fillId="0" borderId="0">
      <alignment vertical="center"/>
    </xf>
    <xf numFmtId="0" fontId="30" fillId="6" borderId="0" applyNumberFormat="0" applyBorder="0" applyAlignment="0" applyProtection="0">
      <alignment vertical="center"/>
    </xf>
    <xf numFmtId="0" fontId="22" fillId="0" borderId="0"/>
    <xf numFmtId="0" fontId="1"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1" fillId="0" borderId="0"/>
    <xf numFmtId="0" fontId="1" fillId="0" borderId="0"/>
    <xf numFmtId="0" fontId="30"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0" fontId="1" fillId="0" borderId="0">
      <alignment vertical="center"/>
    </xf>
    <xf numFmtId="0" fontId="1" fillId="0" borderId="0"/>
    <xf numFmtId="0" fontId="1"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6" borderId="0" applyNumberFormat="0" applyBorder="0" applyAlignment="0" applyProtection="0">
      <alignment vertical="center"/>
    </xf>
    <xf numFmtId="0" fontId="1" fillId="0" borderId="0"/>
    <xf numFmtId="0" fontId="30" fillId="6" borderId="0" applyNumberFormat="0" applyBorder="0" applyAlignment="0" applyProtection="0">
      <alignment vertical="center"/>
    </xf>
    <xf numFmtId="0" fontId="1" fillId="0" borderId="0"/>
    <xf numFmtId="0" fontId="30"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0" fillId="6" borderId="0" applyNumberFormat="0" applyBorder="0" applyAlignment="0" applyProtection="0">
      <alignment vertical="center"/>
    </xf>
    <xf numFmtId="0" fontId="22" fillId="0" borderId="0"/>
    <xf numFmtId="0" fontId="22" fillId="0" borderId="0"/>
    <xf numFmtId="0" fontId="30"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6" borderId="0" applyNumberFormat="0" applyBorder="0" applyAlignment="0" applyProtection="0">
      <alignment vertical="center"/>
    </xf>
    <xf numFmtId="0" fontId="1" fillId="0" borderId="0"/>
    <xf numFmtId="0" fontId="1" fillId="0" borderId="0"/>
    <xf numFmtId="0" fontId="30" fillId="7"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30"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22" fillId="0" borderId="0"/>
    <xf numFmtId="0" fontId="22"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22" fillId="0" borderId="0"/>
    <xf numFmtId="0" fontId="22" fillId="0" borderId="0"/>
    <xf numFmtId="0" fontId="30" fillId="6" borderId="0" applyNumberFormat="0" applyBorder="0" applyAlignment="0" applyProtection="0">
      <alignment vertical="center"/>
    </xf>
    <xf numFmtId="0" fontId="22" fillId="0" borderId="0"/>
    <xf numFmtId="0" fontId="22" fillId="0" borderId="0"/>
    <xf numFmtId="0" fontId="30" fillId="6" borderId="0" applyNumberFormat="0" applyBorder="0" applyAlignment="0" applyProtection="0">
      <alignment vertical="center"/>
    </xf>
    <xf numFmtId="0" fontId="22" fillId="0" borderId="0"/>
    <xf numFmtId="0" fontId="22"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70" fillId="45" borderId="16" applyNumberFormat="0" applyAlignment="0" applyProtection="0">
      <alignment vertical="center"/>
    </xf>
    <xf numFmtId="0" fontId="1" fillId="0" borderId="0"/>
    <xf numFmtId="0" fontId="24" fillId="0" borderId="0">
      <alignment vertical="center"/>
    </xf>
    <xf numFmtId="0" fontId="22" fillId="0" borderId="0"/>
    <xf numFmtId="0" fontId="22" fillId="0" borderId="0"/>
    <xf numFmtId="0" fontId="22" fillId="0" borderId="0"/>
    <xf numFmtId="0" fontId="22" fillId="0" borderId="0"/>
    <xf numFmtId="0" fontId="1" fillId="0" borderId="0"/>
    <xf numFmtId="0" fontId="1" fillId="0" borderId="0"/>
    <xf numFmtId="0" fontId="22" fillId="0" borderId="0"/>
    <xf numFmtId="0" fontId="22" fillId="0" borderId="0"/>
    <xf numFmtId="0" fontId="1"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1" fillId="0" borderId="0"/>
    <xf numFmtId="0" fontId="1" fillId="0" borderId="0">
      <alignment vertical="center"/>
    </xf>
    <xf numFmtId="0" fontId="22" fillId="0" borderId="0"/>
    <xf numFmtId="0" fontId="22" fillId="0" borderId="0"/>
    <xf numFmtId="0" fontId="22" fillId="0" borderId="0"/>
    <xf numFmtId="0" fontId="22" fillId="0" borderId="0"/>
    <xf numFmtId="0" fontId="30" fillId="6" borderId="0" applyNumberFormat="0" applyBorder="0" applyAlignment="0" applyProtection="0">
      <alignment vertical="center"/>
    </xf>
    <xf numFmtId="0" fontId="22" fillId="0" borderId="0"/>
    <xf numFmtId="0" fontId="22" fillId="0" borderId="0"/>
    <xf numFmtId="0" fontId="30" fillId="7" borderId="0" applyNumberFormat="0" applyBorder="0" applyAlignment="0" applyProtection="0">
      <alignment vertical="center"/>
    </xf>
    <xf numFmtId="0" fontId="22" fillId="0" borderId="0"/>
    <xf numFmtId="0" fontId="22" fillId="0" borderId="0"/>
    <xf numFmtId="0" fontId="22" fillId="0" borderId="0"/>
    <xf numFmtId="0" fontId="22" fillId="0" borderId="0"/>
    <xf numFmtId="0" fontId="1" fillId="0" borderId="0"/>
    <xf numFmtId="190" fontId="1" fillId="0" borderId="0">
      <alignment vertical="center"/>
    </xf>
    <xf numFmtId="0" fontId="1" fillId="0" borderId="0"/>
    <xf numFmtId="190" fontId="1" fillId="0" borderId="0">
      <alignment vertical="center"/>
    </xf>
    <xf numFmtId="0" fontId="30" fillId="6" borderId="0" applyNumberFormat="0" applyBorder="0" applyAlignment="0" applyProtection="0">
      <alignment vertical="center"/>
    </xf>
    <xf numFmtId="0" fontId="1" fillId="0" borderId="0"/>
    <xf numFmtId="0" fontId="1" fillId="0" borderId="0"/>
    <xf numFmtId="0" fontId="30"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4"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1"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0" fillId="7" borderId="0" applyNumberFormat="0" applyBorder="0" applyAlignment="0" applyProtection="0">
      <alignment vertical="center"/>
    </xf>
    <xf numFmtId="0" fontId="1" fillId="0" borderId="0"/>
    <xf numFmtId="190" fontId="1" fillId="0" borderId="0">
      <alignment vertical="center"/>
    </xf>
    <xf numFmtId="0" fontId="22" fillId="0" borderId="0"/>
    <xf numFmtId="0" fontId="22" fillId="0" borderId="0"/>
    <xf numFmtId="0" fontId="30" fillId="7" borderId="0" applyNumberFormat="0" applyBorder="0" applyAlignment="0" applyProtection="0">
      <alignment vertical="center"/>
    </xf>
    <xf numFmtId="0" fontId="22" fillId="0" borderId="0"/>
    <xf numFmtId="0" fontId="22" fillId="0" borderId="0"/>
    <xf numFmtId="0" fontId="30" fillId="7" borderId="0" applyNumberFormat="0" applyBorder="0" applyAlignment="0" applyProtection="0">
      <alignment vertical="center"/>
    </xf>
    <xf numFmtId="0" fontId="22" fillId="0" borderId="0"/>
    <xf numFmtId="0" fontId="22" fillId="0" borderId="0"/>
    <xf numFmtId="0" fontId="1" fillId="0" borderId="0"/>
    <xf numFmtId="0" fontId="30" fillId="7" borderId="0" applyNumberFormat="0" applyBorder="0" applyAlignment="0" applyProtection="0">
      <alignment vertical="center"/>
    </xf>
    <xf numFmtId="0" fontId="22" fillId="0" borderId="0"/>
    <xf numFmtId="0" fontId="22" fillId="0" borderId="0"/>
    <xf numFmtId="0" fontId="1" fillId="0" borderId="0"/>
    <xf numFmtId="0" fontId="30" fillId="7" borderId="0" applyNumberFormat="0" applyBorder="0" applyAlignment="0" applyProtection="0">
      <alignment vertical="center"/>
    </xf>
    <xf numFmtId="0" fontId="22" fillId="0" borderId="0"/>
    <xf numFmtId="0" fontId="22"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2" fillId="0" borderId="0"/>
    <xf numFmtId="0" fontId="1" fillId="0" borderId="0"/>
    <xf numFmtId="0" fontId="23" fillId="0" borderId="0"/>
    <xf numFmtId="0" fontId="1" fillId="0" borderId="0"/>
    <xf numFmtId="0" fontId="1" fillId="0" borderId="0"/>
    <xf numFmtId="0" fontId="30"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30" fillId="6" borderId="0" applyNumberFormat="0" applyBorder="0" applyAlignment="0" applyProtection="0">
      <alignment vertical="center"/>
    </xf>
    <xf numFmtId="0" fontId="1" fillId="0" borderId="0"/>
    <xf numFmtId="0" fontId="1" fillId="0" borderId="0">
      <alignment vertical="center"/>
    </xf>
    <xf numFmtId="0" fontId="1" fillId="0" borderId="0"/>
    <xf numFmtId="0" fontId="1" fillId="0" borderId="0"/>
    <xf numFmtId="0" fontId="23" fillId="0" borderId="0"/>
    <xf numFmtId="0" fontId="1" fillId="0" borderId="0"/>
    <xf numFmtId="0" fontId="1" fillId="0" borderId="0"/>
    <xf numFmtId="0" fontId="30" fillId="7" borderId="0" applyNumberFormat="0" applyBorder="0" applyAlignment="0" applyProtection="0">
      <alignment vertical="center"/>
    </xf>
    <xf numFmtId="0" fontId="1" fillId="0" borderId="0"/>
    <xf numFmtId="0" fontId="1" fillId="0" borderId="0"/>
    <xf numFmtId="0" fontId="30" fillId="7" borderId="0" applyNumberFormat="0" applyBorder="0" applyAlignment="0" applyProtection="0">
      <alignment vertical="center"/>
    </xf>
    <xf numFmtId="0" fontId="1" fillId="0" borderId="0"/>
    <xf numFmtId="0" fontId="1" fillId="0" borderId="0"/>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1" fillId="0" borderId="0"/>
    <xf numFmtId="0" fontId="1" fillId="0" borderId="0"/>
    <xf numFmtId="0" fontId="30" fillId="6" borderId="0" applyNumberFormat="0" applyBorder="0" applyAlignment="0" applyProtection="0">
      <alignment vertical="center"/>
    </xf>
    <xf numFmtId="0" fontId="1" fillId="0" borderId="0"/>
    <xf numFmtId="0" fontId="30" fillId="6" borderId="0" applyNumberFormat="0" applyBorder="0" applyAlignment="0" applyProtection="0">
      <alignment vertical="center"/>
    </xf>
    <xf numFmtId="0" fontId="1" fillId="0" borderId="0"/>
    <xf numFmtId="0" fontId="30" fillId="6" borderId="0" applyNumberFormat="0" applyBorder="0" applyAlignment="0" applyProtection="0">
      <alignment vertical="center"/>
    </xf>
    <xf numFmtId="0" fontId="1" fillId="0" borderId="0"/>
    <xf numFmtId="0" fontId="1" fillId="0" borderId="0"/>
    <xf numFmtId="0" fontId="72" fillId="19" borderId="8" applyNumberFormat="0" applyAlignment="0" applyProtection="0">
      <alignment vertical="center"/>
    </xf>
    <xf numFmtId="0" fontId="1" fillId="0" borderId="0"/>
    <xf numFmtId="0" fontId="72" fillId="19" borderId="8" applyNumberFormat="0" applyAlignment="0" applyProtection="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38" fillId="0" borderId="0"/>
    <xf numFmtId="0" fontId="1" fillId="0" borderId="0">
      <alignment vertical="center"/>
    </xf>
    <xf numFmtId="0" fontId="1" fillId="0" borderId="0"/>
    <xf numFmtId="0" fontId="38" fillId="0" borderId="0"/>
    <xf numFmtId="0" fontId="30" fillId="6" borderId="0" applyNumberFormat="0" applyBorder="0" applyAlignment="0" applyProtection="0">
      <alignment vertical="center"/>
    </xf>
    <xf numFmtId="0" fontId="16" fillId="0" borderId="0">
      <alignment vertical="center"/>
    </xf>
    <xf numFmtId="0" fontId="16" fillId="0" borderId="0">
      <alignment vertical="center"/>
    </xf>
    <xf numFmtId="0" fontId="30" fillId="6" borderId="0" applyNumberFormat="0" applyBorder="0" applyAlignment="0" applyProtection="0">
      <alignment vertical="center"/>
    </xf>
    <xf numFmtId="0" fontId="79" fillId="0" borderId="0">
      <alignment vertical="center"/>
    </xf>
    <xf numFmtId="0" fontId="16" fillId="0" borderId="0">
      <alignment vertical="center"/>
    </xf>
    <xf numFmtId="0" fontId="16" fillId="0" borderId="0">
      <alignment vertical="center"/>
    </xf>
    <xf numFmtId="0" fontId="23" fillId="0" borderId="0"/>
    <xf numFmtId="0" fontId="1"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62" fillId="6" borderId="0" applyNumberFormat="0" applyBorder="0" applyAlignment="0" applyProtection="0">
      <alignment vertical="center"/>
    </xf>
    <xf numFmtId="0" fontId="23" fillId="0" borderId="0"/>
    <xf numFmtId="0" fontId="30"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30" fillId="6" borderId="0" applyNumberFormat="0" applyBorder="0" applyAlignment="0" applyProtection="0">
      <alignment vertical="center"/>
    </xf>
    <xf numFmtId="0" fontId="1"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1" fillId="0" borderId="0"/>
    <xf numFmtId="0" fontId="62" fillId="6" borderId="0" applyNumberFormat="0" applyBorder="0" applyAlignment="0" applyProtection="0">
      <alignment vertical="center"/>
    </xf>
    <xf numFmtId="0" fontId="1" fillId="0" borderId="0"/>
    <xf numFmtId="0" fontId="30" fillId="6" borderId="0" applyNumberFormat="0" applyBorder="0" applyAlignment="0" applyProtection="0">
      <alignment vertical="center"/>
    </xf>
    <xf numFmtId="0" fontId="1" fillId="0" borderId="0"/>
    <xf numFmtId="0" fontId="1" fillId="0" borderId="0"/>
    <xf numFmtId="0" fontId="1" fillId="0" borderId="0"/>
    <xf numFmtId="0" fontId="30"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71" fillId="0" borderId="0">
      <alignment vertical="center"/>
    </xf>
    <xf numFmtId="0" fontId="23" fillId="0" borderId="0"/>
    <xf numFmtId="0" fontId="22" fillId="0" borderId="0"/>
    <xf numFmtId="0" fontId="23" fillId="0" borderId="0"/>
    <xf numFmtId="0" fontId="22" fillId="0" borderId="0"/>
    <xf numFmtId="0" fontId="79" fillId="0" borderId="0">
      <alignment vertical="center"/>
    </xf>
    <xf numFmtId="0" fontId="37" fillId="6" borderId="0" applyNumberFormat="0" applyBorder="0" applyAlignment="0" applyProtection="0">
      <alignment vertical="center"/>
    </xf>
    <xf numFmtId="0" fontId="30" fillId="6" borderId="0" applyNumberFormat="0" applyBorder="0" applyAlignment="0" applyProtection="0">
      <alignment vertical="center"/>
    </xf>
    <xf numFmtId="0" fontId="1" fillId="0" borderId="0"/>
    <xf numFmtId="0" fontId="1" fillId="0" borderId="0"/>
    <xf numFmtId="0" fontId="30"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1" fillId="0" borderId="0">
      <alignment vertical="center"/>
    </xf>
    <xf numFmtId="0" fontId="1" fillId="0" borderId="0"/>
    <xf numFmtId="0" fontId="30"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0" fillId="6" borderId="0" applyNumberFormat="0" applyBorder="0" applyAlignment="0" applyProtection="0">
      <alignment vertical="center"/>
    </xf>
    <xf numFmtId="0" fontId="43" fillId="0" borderId="0" applyNumberFormat="0" applyFill="0" applyBorder="0" applyAlignment="0" applyProtection="0">
      <alignment vertical="top"/>
      <protection locked="0"/>
    </xf>
    <xf numFmtId="0" fontId="22" fillId="0" borderId="0"/>
    <xf numFmtId="0" fontId="22" fillId="0" borderId="0"/>
    <xf numFmtId="0" fontId="30" fillId="6" borderId="0" applyNumberFormat="0" applyBorder="0" applyAlignment="0" applyProtection="0">
      <alignment vertical="center"/>
    </xf>
    <xf numFmtId="0" fontId="22" fillId="0" borderId="0"/>
    <xf numFmtId="0" fontId="22" fillId="0" borderId="0"/>
    <xf numFmtId="0" fontId="22" fillId="0" borderId="0"/>
    <xf numFmtId="0" fontId="22" fillId="0" borderId="0"/>
    <xf numFmtId="0" fontId="1" fillId="0" borderId="0"/>
    <xf numFmtId="0" fontId="30" fillId="7" borderId="0" applyNumberFormat="0" applyBorder="0" applyAlignment="0" applyProtection="0">
      <alignment vertical="center"/>
    </xf>
    <xf numFmtId="0" fontId="1" fillId="0" borderId="0"/>
    <xf numFmtId="0" fontId="16" fillId="0" borderId="0">
      <alignment vertical="center"/>
    </xf>
    <xf numFmtId="0" fontId="30" fillId="7" borderId="0" applyNumberFormat="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79" fillId="0" borderId="0">
      <alignment vertical="center"/>
    </xf>
    <xf numFmtId="0" fontId="30" fillId="6" borderId="0" applyNumberFormat="0" applyBorder="0" applyAlignment="0" applyProtection="0">
      <alignment vertical="center"/>
    </xf>
    <xf numFmtId="0" fontId="1" fillId="0" borderId="0"/>
    <xf numFmtId="0" fontId="79" fillId="0" borderId="0">
      <alignment vertical="center"/>
    </xf>
    <xf numFmtId="0" fontId="1" fillId="0" borderId="0"/>
    <xf numFmtId="0" fontId="79" fillId="0" borderId="0">
      <alignment vertical="center"/>
    </xf>
    <xf numFmtId="0" fontId="1" fillId="0" borderId="0"/>
    <xf numFmtId="0" fontId="1" fillId="0" borderId="0"/>
    <xf numFmtId="0" fontId="1" fillId="0" borderId="0"/>
    <xf numFmtId="0" fontId="30" fillId="6" borderId="0" applyNumberFormat="0" applyBorder="0" applyAlignment="0" applyProtection="0">
      <alignment vertical="center"/>
    </xf>
    <xf numFmtId="0" fontId="1" fillId="0" borderId="0"/>
    <xf numFmtId="0" fontId="30" fillId="6" borderId="0" applyNumberFormat="0" applyBorder="0" applyAlignment="0" applyProtection="0">
      <alignment vertical="center"/>
    </xf>
    <xf numFmtId="0" fontId="1" fillId="0" borderId="0"/>
    <xf numFmtId="0" fontId="1" fillId="0" borderId="0"/>
    <xf numFmtId="0" fontId="30" fillId="6" borderId="0" applyNumberFormat="0" applyBorder="0" applyAlignment="0" applyProtection="0">
      <alignment vertical="center"/>
    </xf>
    <xf numFmtId="0" fontId="1" fillId="0" borderId="0"/>
    <xf numFmtId="0" fontId="1" fillId="0" borderId="0"/>
    <xf numFmtId="0" fontId="30" fillId="6" borderId="0" applyNumberFormat="0" applyBorder="0" applyAlignment="0" applyProtection="0">
      <alignment vertical="center"/>
    </xf>
    <xf numFmtId="0" fontId="1" fillId="0" borderId="0"/>
    <xf numFmtId="0" fontId="30" fillId="6" borderId="0" applyNumberFormat="0" applyBorder="0" applyAlignment="0" applyProtection="0">
      <alignment vertical="center"/>
    </xf>
    <xf numFmtId="0" fontId="1" fillId="0" borderId="0"/>
    <xf numFmtId="0" fontId="30" fillId="6" borderId="0" applyNumberFormat="0" applyBorder="0" applyAlignment="0" applyProtection="0">
      <alignment vertical="center"/>
    </xf>
    <xf numFmtId="0" fontId="1" fillId="0" borderId="0"/>
    <xf numFmtId="0" fontId="30" fillId="6" borderId="0" applyNumberFormat="0" applyBorder="0" applyAlignment="0" applyProtection="0">
      <alignment vertical="center"/>
    </xf>
    <xf numFmtId="0" fontId="1" fillId="0" borderId="0"/>
    <xf numFmtId="0" fontId="30" fillId="6" borderId="0" applyNumberFormat="0" applyBorder="0" applyAlignment="0" applyProtection="0">
      <alignment vertical="center"/>
    </xf>
    <xf numFmtId="0" fontId="1" fillId="0" borderId="0"/>
    <xf numFmtId="0" fontId="1" fillId="0" borderId="0"/>
    <xf numFmtId="0" fontId="30" fillId="6" borderId="0" applyNumberFormat="0" applyBorder="0" applyAlignment="0" applyProtection="0">
      <alignment vertical="center"/>
    </xf>
    <xf numFmtId="0" fontId="1" fillId="0" borderId="0"/>
    <xf numFmtId="0" fontId="1"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1" fillId="0" borderId="0"/>
    <xf numFmtId="0" fontId="30" fillId="6" borderId="0" applyNumberFormat="0" applyBorder="0" applyAlignment="0" applyProtection="0">
      <alignment vertical="center"/>
    </xf>
    <xf numFmtId="0" fontId="1"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1"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8" fillId="0" borderId="0"/>
    <xf numFmtId="0" fontId="59" fillId="7" borderId="0" applyNumberFormat="0" applyBorder="0" applyAlignment="0" applyProtection="0">
      <alignment vertical="center"/>
    </xf>
    <xf numFmtId="0" fontId="30" fillId="6" borderId="0" applyNumberFormat="0" applyBorder="0" applyAlignment="0" applyProtection="0">
      <alignment vertical="center"/>
    </xf>
    <xf numFmtId="0" fontId="1" fillId="0" borderId="0"/>
    <xf numFmtId="0" fontId="1"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8" fillId="0" borderId="0"/>
    <xf numFmtId="0" fontId="37" fillId="7"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79" fillId="0" borderId="0">
      <alignment vertical="center"/>
    </xf>
    <xf numFmtId="0" fontId="7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6" borderId="0" applyNumberFormat="0" applyBorder="0" applyAlignment="0" applyProtection="0">
      <alignment vertical="center"/>
    </xf>
    <xf numFmtId="0" fontId="1" fillId="0" borderId="0"/>
    <xf numFmtId="0" fontId="30" fillId="6" borderId="0" applyNumberFormat="0" applyBorder="0" applyAlignment="0" applyProtection="0">
      <alignment vertical="center"/>
    </xf>
    <xf numFmtId="0" fontId="1" fillId="0" borderId="0"/>
    <xf numFmtId="0" fontId="30"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6" borderId="0" applyNumberFormat="0" applyBorder="0" applyAlignment="0" applyProtection="0">
      <alignment vertical="center"/>
    </xf>
    <xf numFmtId="0" fontId="1"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79" fillId="0" borderId="0">
      <alignment vertical="center"/>
    </xf>
    <xf numFmtId="0" fontId="59" fillId="7" borderId="0" applyNumberFormat="0" applyBorder="0" applyAlignment="0" applyProtection="0">
      <alignment vertical="center"/>
    </xf>
    <xf numFmtId="0" fontId="1" fillId="0" borderId="0"/>
    <xf numFmtId="0" fontId="79" fillId="0" borderId="0">
      <alignment vertical="center"/>
    </xf>
    <xf numFmtId="0" fontId="1" fillId="0" borderId="0"/>
    <xf numFmtId="0" fontId="22" fillId="0" borderId="0"/>
    <xf numFmtId="0" fontId="17" fillId="0" borderId="0"/>
    <xf numFmtId="0" fontId="17" fillId="0" borderId="0"/>
    <xf numFmtId="0" fontId="30" fillId="6" borderId="0" applyNumberFormat="0" applyBorder="0" applyAlignment="0" applyProtection="0">
      <alignment vertical="center"/>
    </xf>
    <xf numFmtId="0" fontId="44" fillId="0" borderId="0" applyNumberFormat="0" applyFill="0" applyBorder="0" applyAlignment="0" applyProtection="0">
      <alignment vertical="top"/>
      <protection locked="0"/>
    </xf>
    <xf numFmtId="0" fontId="1" fillId="0" borderId="0" applyNumberFormat="0" applyFill="0" applyBorder="0" applyAlignment="0" applyProtection="0"/>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59" fillId="7" borderId="0" applyNumberFormat="0" applyBorder="0" applyAlignment="0" applyProtection="0">
      <alignment vertical="center"/>
    </xf>
    <xf numFmtId="0" fontId="59"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33" borderId="0" applyNumberFormat="0" applyBorder="0" applyAlignment="0" applyProtection="0"/>
    <xf numFmtId="0" fontId="37" fillId="33" borderId="0" applyNumberFormat="0" applyBorder="0" applyAlignment="0" applyProtection="0"/>
    <xf numFmtId="0" fontId="37" fillId="7"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7" fillId="6"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33" borderId="0" applyNumberFormat="0" applyBorder="0" applyAlignment="0" applyProtection="0"/>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59" fillId="7" borderId="0" applyNumberFormat="0" applyBorder="0" applyAlignment="0" applyProtection="0">
      <alignment vertical="center"/>
    </xf>
    <xf numFmtId="0" fontId="30" fillId="7" borderId="0" applyNumberFormat="0" applyBorder="0" applyAlignment="0" applyProtection="0">
      <alignment vertical="center"/>
    </xf>
    <xf numFmtId="0" fontId="59"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59" fillId="7"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43" fillId="0" borderId="0" applyNumberFormat="0" applyFill="0" applyBorder="0" applyAlignment="0" applyProtection="0">
      <alignment vertical="top"/>
      <protection locked="0"/>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178" fontId="17" fillId="0" borderId="0" applyFont="0" applyFill="0" applyBorder="0" applyAlignment="0" applyProtection="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7" fillId="33" borderId="0" applyNumberFormat="0" applyBorder="0" applyAlignment="0" applyProtection="0"/>
    <xf numFmtId="0" fontId="37" fillId="33" borderId="0" applyNumberFormat="0" applyBorder="0" applyAlignment="0" applyProtection="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0" fillId="6" borderId="0" applyNumberFormat="0" applyBorder="0" applyAlignment="0" applyProtection="0">
      <alignment vertical="center"/>
    </xf>
    <xf numFmtId="0" fontId="37" fillId="6" borderId="0" applyNumberFormat="0" applyBorder="0" applyAlignment="0" applyProtection="0">
      <alignment vertical="center"/>
    </xf>
    <xf numFmtId="0" fontId="30"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73" fillId="4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7" fillId="33" borderId="0" applyNumberFormat="0" applyBorder="0" applyAlignment="0" applyProtection="0"/>
    <xf numFmtId="0" fontId="37" fillId="33" borderId="0" applyNumberFormat="0" applyBorder="0" applyAlignment="0" applyProtection="0"/>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59"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0" fillId="6" borderId="0" applyNumberFormat="0" applyBorder="0" applyAlignment="0" applyProtection="0">
      <alignment vertical="center"/>
    </xf>
    <xf numFmtId="0" fontId="37"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62" fillId="6" borderId="0" applyNumberFormat="0" applyBorder="0" applyAlignment="0" applyProtection="0">
      <alignment vertical="center"/>
    </xf>
    <xf numFmtId="0" fontId="59" fillId="7" borderId="0" applyNumberFormat="0" applyBorder="0" applyAlignment="0" applyProtection="0">
      <alignment vertical="center"/>
    </xf>
    <xf numFmtId="0" fontId="62"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74"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43" fontId="16" fillId="0" borderId="0" applyFont="0" applyFill="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62"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7" fillId="33" borderId="0" applyNumberFormat="0" applyBorder="0" applyAlignment="0" applyProtection="0"/>
    <xf numFmtId="0" fontId="62" fillId="6" borderId="0" applyNumberFormat="0" applyBorder="0" applyAlignment="0" applyProtection="0">
      <alignment vertical="center"/>
    </xf>
    <xf numFmtId="0" fontId="62" fillId="6" borderId="0" applyNumberFormat="0" applyBorder="0" applyAlignment="0" applyProtection="0">
      <alignment vertical="center"/>
    </xf>
    <xf numFmtId="0" fontId="62"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62" fillId="6"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43" fillId="0" borderId="0" applyNumberFormat="0" applyFill="0" applyBorder="0" applyAlignment="0" applyProtection="0">
      <alignment vertical="top"/>
      <protection locked="0"/>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62"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181" fontId="13" fillId="0" borderId="1">
      <alignment vertical="center"/>
      <protection locked="0"/>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1" fillId="44" borderId="14" applyNumberFormat="0" applyFont="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66" fillId="6" borderId="0" applyNumberFormat="0" applyBorder="0" applyAlignment="0" applyProtection="0">
      <alignment vertical="center"/>
    </xf>
    <xf numFmtId="0" fontId="66"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64" fillId="0" borderId="13" applyNumberFormat="0" applyFill="0" applyAlignment="0" applyProtection="0">
      <alignment vertical="center"/>
    </xf>
    <xf numFmtId="0" fontId="45" fillId="38" borderId="8" applyNumberFormat="0" applyAlignment="0" applyProtection="0">
      <alignment vertical="center"/>
    </xf>
    <xf numFmtId="0" fontId="45" fillId="38" borderId="8" applyNumberFormat="0" applyAlignment="0" applyProtection="0">
      <alignment vertical="center"/>
    </xf>
    <xf numFmtId="0" fontId="76" fillId="0" borderId="0" applyNumberFormat="0" applyFill="0" applyBorder="0" applyAlignment="0" applyProtection="0">
      <alignment vertical="center"/>
    </xf>
    <xf numFmtId="0" fontId="77" fillId="0" borderId="17" applyNumberFormat="0" applyFill="0" applyAlignment="0" applyProtection="0">
      <alignment vertical="center"/>
    </xf>
    <xf numFmtId="187" fontId="17" fillId="0" borderId="0" applyFont="0" applyFill="0" applyBorder="0" applyAlignment="0" applyProtection="0"/>
    <xf numFmtId="186" fontId="17" fillId="0" borderId="0" applyFont="0" applyFill="0" applyBorder="0" applyAlignment="0" applyProtection="0"/>
    <xf numFmtId="41" fontId="49" fillId="0" borderId="0" applyFont="0" applyFill="0" applyBorder="0" applyAlignment="0" applyProtection="0"/>
    <xf numFmtId="43" fontId="49" fillId="0" borderId="0" applyFont="0" applyFill="0" applyBorder="0" applyAlignment="0" applyProtection="0"/>
    <xf numFmtId="0"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alignment vertical="center"/>
    </xf>
    <xf numFmtId="194" fontId="23" fillId="0" borderId="0" applyFont="0" applyFill="0" applyBorder="0" applyAlignment="0" applyProtection="0">
      <alignment vertical="center"/>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93" fontId="65" fillId="0" borderId="0" applyFont="0" applyFill="0" applyBorder="0" applyAlignment="0" applyProtection="0"/>
    <xf numFmtId="41" fontId="1" fillId="0" borderId="0" applyFont="0" applyFill="0" applyBorder="0" applyAlignment="0" applyProtection="0"/>
    <xf numFmtId="194" fontId="23" fillId="0" borderId="0" applyFont="0" applyFill="0" applyBorder="0" applyAlignment="0" applyProtection="0">
      <alignment vertical="center"/>
    </xf>
    <xf numFmtId="194" fontId="23" fillId="0" borderId="0" applyFont="0" applyFill="0" applyBorder="0" applyAlignment="0" applyProtection="0">
      <alignment vertical="center"/>
    </xf>
    <xf numFmtId="194" fontId="23" fillId="0" borderId="0" applyFont="0" applyFill="0" applyBorder="0" applyAlignment="0" applyProtection="0">
      <alignment vertical="center"/>
    </xf>
    <xf numFmtId="43" fontId="1" fillId="0" borderId="0" applyFont="0" applyFill="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8"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0" fillId="36" borderId="0" applyNumberFormat="0" applyBorder="0" applyAlignment="0" applyProtection="0">
      <alignment vertical="center"/>
    </xf>
    <xf numFmtId="0" fontId="40" fillId="47" borderId="0" applyNumberFormat="0" applyBorder="0" applyAlignment="0" applyProtection="0">
      <alignment vertical="center"/>
    </xf>
    <xf numFmtId="0" fontId="67" fillId="38" borderId="15" applyNumberFormat="0" applyAlignment="0" applyProtection="0">
      <alignment vertical="center"/>
    </xf>
    <xf numFmtId="0" fontId="67" fillId="38" borderId="15" applyNumberFormat="0" applyAlignment="0" applyProtection="0">
      <alignment vertical="center"/>
    </xf>
    <xf numFmtId="1" fontId="13" fillId="0" borderId="1">
      <alignment vertical="center"/>
      <protection locked="0"/>
    </xf>
    <xf numFmtId="1" fontId="13" fillId="0" borderId="1">
      <alignment vertical="center"/>
      <protection locked="0"/>
    </xf>
    <xf numFmtId="1" fontId="13" fillId="0" borderId="1">
      <alignment vertical="center"/>
      <protection locked="0"/>
    </xf>
    <xf numFmtId="0" fontId="78" fillId="0" borderId="0"/>
    <xf numFmtId="181" fontId="13" fillId="0" borderId="1">
      <alignment vertical="center"/>
      <protection locked="0"/>
    </xf>
    <xf numFmtId="181" fontId="13" fillId="0" borderId="1">
      <alignment vertical="center"/>
      <protection locked="0"/>
    </xf>
    <xf numFmtId="0" fontId="1" fillId="44" borderId="14" applyNumberFormat="0" applyFont="0" applyAlignment="0" applyProtection="0">
      <alignment vertical="center"/>
    </xf>
    <xf numFmtId="40" fontId="57" fillId="0" borderId="0" applyFont="0" applyFill="0" applyBorder="0" applyAlignment="0" applyProtection="0"/>
    <xf numFmtId="0" fontId="75" fillId="0" borderId="0"/>
  </cellStyleXfs>
  <cellXfs count="432">
    <xf numFmtId="0" fontId="0" fillId="0" borderId="0" xfId="0">
      <alignment vertical="center"/>
    </xf>
    <xf numFmtId="0" fontId="0" fillId="0" borderId="0" xfId="0" applyFill="1">
      <alignment vertical="center"/>
    </xf>
    <xf numFmtId="0" fontId="11" fillId="0" borderId="1" xfId="344" applyFont="1" applyFill="1" applyBorder="1" applyAlignment="1">
      <alignment vertical="center" wrapText="1" shrinkToFit="1"/>
    </xf>
    <xf numFmtId="0" fontId="0" fillId="0" borderId="0" xfId="0" applyAlignment="1">
      <alignment horizontal="center" vertical="center"/>
    </xf>
    <xf numFmtId="0" fontId="14" fillId="0" borderId="0" xfId="0" applyFont="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17" fillId="0" borderId="0" xfId="2206" applyFont="1"/>
    <xf numFmtId="0" fontId="17" fillId="0" borderId="0" xfId="2206" applyFont="1" applyAlignment="1"/>
    <xf numFmtId="0" fontId="79" fillId="0" borderId="0" xfId="1694">
      <alignment vertical="center"/>
    </xf>
    <xf numFmtId="0" fontId="18" fillId="0" borderId="0" xfId="1941" applyFont="1" applyBorder="1" applyAlignment="1">
      <alignment horizontal="center"/>
    </xf>
    <xf numFmtId="0" fontId="13" fillId="0" borderId="0" xfId="1941" applyFont="1" applyBorder="1" applyAlignment="1">
      <alignment horizontal="left"/>
    </xf>
    <xf numFmtId="0" fontId="1" fillId="0" borderId="2" xfId="1941" applyFont="1" applyBorder="1" applyAlignment="1">
      <alignment horizontal="center"/>
    </xf>
    <xf numFmtId="0" fontId="2" fillId="0" borderId="1" xfId="1941" applyFont="1" applyBorder="1" applyAlignment="1">
      <alignment horizontal="center" vertical="center" wrapText="1"/>
    </xf>
    <xf numFmtId="189" fontId="19" fillId="0" borderId="1" xfId="1941" applyNumberFormat="1" applyFont="1" applyBorder="1" applyAlignment="1">
      <alignment horizontal="right"/>
    </xf>
    <xf numFmtId="0" fontId="7" fillId="0" borderId="4" xfId="1941" applyFont="1" applyBorder="1" applyAlignment="1">
      <alignment horizontal="left"/>
    </xf>
    <xf numFmtId="0" fontId="7" fillId="0" borderId="3" xfId="1941" applyFont="1" applyBorder="1" applyAlignment="1">
      <alignment horizontal="left"/>
    </xf>
    <xf numFmtId="0" fontId="13" fillId="0" borderId="1" xfId="1941" applyFont="1" applyBorder="1" applyAlignment="1">
      <alignment horizontal="left"/>
    </xf>
    <xf numFmtId="0" fontId="7" fillId="0" borderId="1" xfId="1941" applyFont="1" applyBorder="1" applyAlignment="1"/>
    <xf numFmtId="0" fontId="7" fillId="0" borderId="1" xfId="1941" applyFont="1" applyBorder="1" applyAlignment="1">
      <alignment horizontal="center"/>
    </xf>
    <xf numFmtId="49" fontId="79" fillId="0" borderId="0" xfId="2086" applyNumberFormat="1">
      <alignment vertical="center"/>
    </xf>
    <xf numFmtId="0" fontId="79" fillId="0" borderId="0" xfId="2086">
      <alignment vertical="center"/>
    </xf>
    <xf numFmtId="49" fontId="21" fillId="0" borderId="0" xfId="2086" applyNumberFormat="1" applyFont="1" applyAlignment="1">
      <alignment horizontal="center" vertical="center"/>
    </xf>
    <xf numFmtId="49" fontId="79" fillId="0" borderId="1" xfId="2086" applyNumberFormat="1" applyBorder="1" applyAlignment="1">
      <alignment horizontal="center" vertical="center" wrapText="1"/>
    </xf>
    <xf numFmtId="0" fontId="79" fillId="0" borderId="1" xfId="2086" applyBorder="1" applyAlignment="1">
      <alignment horizontal="center" vertical="center" wrapText="1"/>
    </xf>
    <xf numFmtId="0" fontId="79" fillId="0" borderId="3" xfId="2086" applyBorder="1">
      <alignment vertical="center"/>
    </xf>
    <xf numFmtId="49" fontId="79" fillId="3" borderId="1" xfId="2086" applyNumberFormat="1" applyFill="1" applyBorder="1">
      <alignment vertical="center"/>
    </xf>
    <xf numFmtId="0" fontId="79" fillId="3" borderId="1" xfId="2086" applyFill="1" applyBorder="1">
      <alignment vertical="center"/>
    </xf>
    <xf numFmtId="49" fontId="79" fillId="0" borderId="1" xfId="2086" applyNumberFormat="1" applyBorder="1">
      <alignment vertical="center"/>
    </xf>
    <xf numFmtId="0" fontId="79" fillId="0" borderId="1" xfId="2086" applyBorder="1">
      <alignment vertical="center"/>
    </xf>
    <xf numFmtId="0" fontId="0" fillId="0" borderId="1" xfId="2086" applyFont="1" applyBorder="1">
      <alignment vertical="center"/>
    </xf>
    <xf numFmtId="0" fontId="79" fillId="2" borderId="1" xfId="2086" applyFill="1" applyBorder="1">
      <alignment vertical="center"/>
    </xf>
    <xf numFmtId="0" fontId="17" fillId="0" borderId="0" xfId="2206"/>
    <xf numFmtId="0" fontId="23" fillId="0" borderId="0" xfId="0" applyFont="1" applyFill="1" applyAlignment="1"/>
    <xf numFmtId="0" fontId="13" fillId="0" borderId="0" xfId="0" applyFont="1" applyFill="1" applyBorder="1" applyAlignment="1">
      <alignment horizontal="left"/>
    </xf>
    <xf numFmtId="0" fontId="1" fillId="0" borderId="1" xfId="0" applyFont="1" applyFill="1" applyBorder="1" applyAlignment="1">
      <alignment horizontal="center" vertical="center" wrapText="1"/>
    </xf>
    <xf numFmtId="0" fontId="17" fillId="0" borderId="1" xfId="2206" applyBorder="1"/>
    <xf numFmtId="0" fontId="13" fillId="0" borderId="1" xfId="0" applyFont="1" applyFill="1" applyBorder="1" applyAlignment="1"/>
    <xf numFmtId="0" fontId="13" fillId="0" borderId="1" xfId="1941" applyFont="1" applyBorder="1" applyAlignment="1">
      <alignment horizontal="left" shrinkToFit="1"/>
    </xf>
    <xf numFmtId="0" fontId="24" fillId="4" borderId="1" xfId="1693" applyFont="1" applyFill="1" applyBorder="1"/>
    <xf numFmtId="195" fontId="24" fillId="0" borderId="1" xfId="0" applyNumberFormat="1" applyFont="1" applyFill="1" applyBorder="1" applyAlignment="1">
      <alignment vertical="center" wrapText="1"/>
    </xf>
    <xf numFmtId="195" fontId="11" fillId="0" borderId="1" xfId="0" applyNumberFormat="1" applyFont="1" applyFill="1" applyBorder="1" applyAlignment="1">
      <alignment vertical="center" wrapText="1"/>
    </xf>
    <xf numFmtId="0" fontId="17" fillId="0" borderId="0" xfId="2206" applyFill="1" applyBorder="1"/>
    <xf numFmtId="0" fontId="17" fillId="0" borderId="0" xfId="2206" applyFill="1" applyAlignment="1">
      <alignment horizontal="center"/>
    </xf>
    <xf numFmtId="0" fontId="17" fillId="0" borderId="0" xfId="2206" applyFill="1"/>
    <xf numFmtId="189" fontId="17" fillId="0" borderId="0" xfId="2206" applyNumberFormat="1" applyFill="1"/>
    <xf numFmtId="0" fontId="1" fillId="0" borderId="0" xfId="2206" applyFont="1" applyFill="1"/>
    <xf numFmtId="0" fontId="1" fillId="0" borderId="5" xfId="2206" applyFont="1" applyFill="1" applyBorder="1" applyAlignment="1">
      <alignment horizontal="center" vertical="center"/>
    </xf>
    <xf numFmtId="0" fontId="1" fillId="0" borderId="1" xfId="2206" applyFont="1" applyFill="1" applyBorder="1" applyAlignment="1">
      <alignment horizontal="center"/>
    </xf>
    <xf numFmtId="189" fontId="1" fillId="0" borderId="1" xfId="2206" applyNumberFormat="1" applyFont="1" applyFill="1" applyBorder="1" applyAlignment="1"/>
    <xf numFmtId="0" fontId="17" fillId="0" borderId="1" xfId="2206" applyFill="1" applyBorder="1"/>
    <xf numFmtId="0" fontId="1" fillId="0" borderId="1" xfId="2206" applyFont="1" applyFill="1" applyBorder="1" applyAlignment="1">
      <alignment horizontal="left" indent="1"/>
    </xf>
    <xf numFmtId="0" fontId="13" fillId="0" borderId="1" xfId="2206" applyFont="1" applyFill="1" applyBorder="1" applyAlignment="1">
      <alignment horizontal="left" indent="1"/>
    </xf>
    <xf numFmtId="0" fontId="1" fillId="2" borderId="1" xfId="2206" applyFont="1" applyFill="1" applyBorder="1" applyAlignment="1">
      <alignment horizontal="left" indent="1"/>
    </xf>
    <xf numFmtId="0" fontId="1" fillId="0" borderId="1" xfId="2207" applyFont="1" applyFill="1" applyBorder="1" applyAlignment="1">
      <alignment wrapText="1"/>
    </xf>
    <xf numFmtId="0" fontId="1" fillId="0" borderId="1" xfId="2207" applyFont="1" applyFill="1" applyBorder="1" applyAlignment="1">
      <alignment horizontal="left" wrapText="1" indent="1"/>
    </xf>
    <xf numFmtId="0" fontId="13" fillId="0" borderId="1" xfId="2207" applyFont="1" applyFill="1" applyBorder="1" applyAlignment="1">
      <alignment horizontal="left" wrapText="1" indent="1"/>
    </xf>
    <xf numFmtId="0" fontId="26" fillId="0" borderId="0" xfId="1694" applyFont="1" applyAlignment="1">
      <alignment horizontal="center" vertical="center"/>
    </xf>
    <xf numFmtId="0" fontId="27" fillId="0" borderId="0" xfId="1694" applyFont="1" applyAlignment="1">
      <alignment horizontal="center" vertical="center"/>
    </xf>
    <xf numFmtId="0" fontId="28" fillId="0" borderId="0" xfId="1694" applyFont="1" applyAlignment="1">
      <alignment horizontal="justify" vertical="center"/>
    </xf>
    <xf numFmtId="0" fontId="29" fillId="0" borderId="0" xfId="1694" applyFont="1" applyAlignment="1">
      <alignment horizontal="justify" vertical="center"/>
    </xf>
    <xf numFmtId="0" fontId="79" fillId="0" borderId="0" xfId="0" applyFont="1">
      <alignment vertical="center"/>
    </xf>
    <xf numFmtId="31" fontId="12" fillId="0" borderId="2" xfId="1691" applyNumberFormat="1" applyFont="1" applyFill="1" applyBorder="1" applyAlignment="1">
      <alignment vertical="center"/>
    </xf>
    <xf numFmtId="0" fontId="82" fillId="0" borderId="0" xfId="0" applyFont="1" applyFill="1">
      <alignment vertical="center"/>
    </xf>
    <xf numFmtId="0" fontId="12" fillId="0" borderId="1" xfId="1691" applyFont="1" applyFill="1" applyBorder="1" applyAlignment="1">
      <alignment horizontal="center" vertical="center"/>
    </xf>
    <xf numFmtId="49" fontId="12" fillId="0" borderId="1" xfId="1691" applyNumberFormat="1" applyFont="1" applyFill="1" applyBorder="1" applyAlignment="1">
      <alignment horizontal="center" vertical="center"/>
    </xf>
    <xf numFmtId="49" fontId="12" fillId="0" borderId="5" xfId="1691" applyNumberFormat="1" applyFont="1" applyFill="1" applyBorder="1" applyAlignment="1">
      <alignment horizontal="left" vertical="center"/>
    </xf>
    <xf numFmtId="0" fontId="12" fillId="0" borderId="1" xfId="1691" applyNumberFormat="1" applyFont="1" applyFill="1" applyBorder="1" applyAlignment="1" applyProtection="1">
      <alignment vertical="center" wrapText="1"/>
    </xf>
    <xf numFmtId="0" fontId="12" fillId="0" borderId="1" xfId="1691" applyNumberFormat="1" applyFont="1" applyFill="1" applyBorder="1" applyAlignment="1" applyProtection="1">
      <alignment vertical="center"/>
    </xf>
    <xf numFmtId="49" fontId="12" fillId="0" borderId="1" xfId="1691" applyNumberFormat="1" applyFont="1" applyFill="1" applyBorder="1"/>
    <xf numFmtId="49" fontId="12" fillId="0" borderId="1" xfId="1691" applyNumberFormat="1" applyFont="1" applyFill="1" applyBorder="1" applyAlignment="1">
      <alignment horizontal="left" vertical="center"/>
    </xf>
    <xf numFmtId="0" fontId="12" fillId="0" borderId="1" xfId="1691" applyFont="1" applyFill="1" applyBorder="1"/>
    <xf numFmtId="49" fontId="12" fillId="0" borderId="1" xfId="1691" applyNumberFormat="1" applyFont="1" applyFill="1" applyBorder="1" applyAlignment="1">
      <alignment wrapText="1"/>
    </xf>
    <xf numFmtId="0" fontId="12" fillId="0" borderId="1" xfId="2035" applyNumberFormat="1" applyFont="1" applyFill="1" applyBorder="1" applyAlignment="1" applyProtection="1">
      <alignment vertical="center"/>
    </xf>
    <xf numFmtId="0" fontId="12" fillId="0" borderId="1" xfId="1691" applyFont="1" applyFill="1" applyBorder="1" applyAlignment="1">
      <alignment vertical="center"/>
    </xf>
    <xf numFmtId="0" fontId="12" fillId="0" borderId="1" xfId="2035" applyFont="1" applyFill="1" applyBorder="1"/>
    <xf numFmtId="0" fontId="79" fillId="0" borderId="0" xfId="0" applyFont="1" applyFill="1">
      <alignment vertical="center"/>
    </xf>
    <xf numFmtId="0" fontId="0" fillId="0" borderId="0" xfId="0" applyAlignment="1"/>
    <xf numFmtId="0" fontId="85" fillId="0" borderId="0" xfId="0" applyFont="1" applyAlignment="1"/>
    <xf numFmtId="0" fontId="86" fillId="0" borderId="1" xfId="0" applyFont="1" applyBorder="1" applyAlignment="1">
      <alignment horizontal="left" vertical="center"/>
    </xf>
    <xf numFmtId="0" fontId="80" fillId="0" borderId="5" xfId="2206" applyFont="1" applyFill="1" applyBorder="1" applyAlignment="1">
      <alignment horizontal="center" vertical="center"/>
    </xf>
    <xf numFmtId="0" fontId="0" fillId="0" borderId="1" xfId="0" applyBorder="1" applyAlignment="1"/>
    <xf numFmtId="0" fontId="1" fillId="0" borderId="4" xfId="2206" applyFont="1" applyFill="1" applyBorder="1" applyAlignment="1"/>
    <xf numFmtId="0" fontId="87" fillId="0" borderId="20" xfId="0" applyFont="1" applyBorder="1">
      <alignment vertical="center"/>
    </xf>
    <xf numFmtId="0" fontId="1" fillId="0" borderId="4" xfId="2206" applyFont="1" applyFill="1" applyBorder="1"/>
    <xf numFmtId="0" fontId="17" fillId="0" borderId="3" xfId="2206" applyFill="1" applyBorder="1"/>
    <xf numFmtId="0" fontId="13" fillId="0" borderId="1" xfId="0" applyFont="1" applyBorder="1" applyAlignment="1"/>
    <xf numFmtId="0" fontId="13" fillId="0" borderId="1" xfId="0" applyFont="1" applyBorder="1" applyAlignment="1">
      <alignment shrinkToFit="1"/>
    </xf>
    <xf numFmtId="0" fontId="5" fillId="0" borderId="1" xfId="2035" applyFont="1" applyBorder="1" applyAlignment="1" applyProtection="1">
      <alignment horizontal="center" vertical="center" wrapText="1"/>
      <protection locked="0"/>
    </xf>
    <xf numFmtId="0" fontId="79" fillId="0" borderId="1" xfId="2035" applyFont="1" applyFill="1" applyBorder="1" applyAlignment="1">
      <alignment horizontal="left" vertical="center" wrapText="1"/>
    </xf>
    <xf numFmtId="0" fontId="79" fillId="0" borderId="1" xfId="2035" applyFont="1" applyFill="1" applyBorder="1" applyAlignment="1">
      <alignment vertical="center" wrapText="1"/>
    </xf>
    <xf numFmtId="0" fontId="4" fillId="0" borderId="1" xfId="2035" applyFont="1" applyFill="1" applyBorder="1" applyAlignment="1" applyProtection="1">
      <alignment horizontal="left" vertical="center" wrapText="1"/>
      <protection locked="0"/>
    </xf>
    <xf numFmtId="0" fontId="1" fillId="0" borderId="0" xfId="2035" applyAlignment="1" applyProtection="1">
      <alignment horizontal="center" wrapText="1"/>
      <protection locked="0"/>
    </xf>
    <xf numFmtId="0" fontId="1" fillId="0" borderId="0" xfId="2035"/>
    <xf numFmtId="0" fontId="82" fillId="0" borderId="1" xfId="2086" applyFont="1" applyBorder="1">
      <alignment vertical="center"/>
    </xf>
    <xf numFmtId="0" fontId="2" fillId="0" borderId="0" xfId="0" applyFont="1" applyAlignment="1"/>
    <xf numFmtId="0" fontId="25" fillId="0" borderId="0" xfId="2206" applyFont="1" applyFill="1" applyBorder="1" applyAlignment="1">
      <alignment horizontal="center"/>
    </xf>
    <xf numFmtId="0" fontId="12" fillId="0" borderId="1" xfId="1691" applyFont="1" applyFill="1" applyBorder="1" applyAlignment="1">
      <alignment horizontal="center" vertical="center"/>
    </xf>
    <xf numFmtId="0" fontId="1" fillId="2" borderId="0" xfId="2206" applyFont="1" applyFill="1"/>
    <xf numFmtId="0" fontId="1" fillId="2" borderId="1" xfId="0" applyFont="1" applyFill="1" applyBorder="1" applyAlignment="1">
      <alignment horizontal="center" vertical="center" wrapText="1"/>
    </xf>
    <xf numFmtId="189" fontId="88" fillId="2" borderId="1" xfId="0" applyNumberFormat="1" applyFont="1" applyFill="1" applyBorder="1" applyAlignment="1">
      <alignment horizontal="right"/>
    </xf>
    <xf numFmtId="189" fontId="19" fillId="2" borderId="1" xfId="0" applyNumberFormat="1" applyFont="1" applyFill="1" applyBorder="1" applyAlignment="1">
      <alignment horizontal="right"/>
    </xf>
    <xf numFmtId="0" fontId="17" fillId="2" borderId="0" xfId="2206" applyFill="1"/>
    <xf numFmtId="0" fontId="11" fillId="0" borderId="1" xfId="0" applyFont="1" applyBorder="1" applyAlignment="1"/>
    <xf numFmtId="0" fontId="1" fillId="0" borderId="0" xfId="2206" applyFont="1" applyFill="1" applyAlignment="1">
      <alignment horizontal="center"/>
    </xf>
    <xf numFmtId="0" fontId="17" fillId="0" borderId="0" xfId="2206" applyAlignment="1">
      <alignment horizontal="center"/>
    </xf>
    <xf numFmtId="0" fontId="0" fillId="0" borderId="1" xfId="0" applyBorder="1" applyAlignment="1">
      <alignment horizontal="center"/>
    </xf>
    <xf numFmtId="0" fontId="17" fillId="0" borderId="1" xfId="2206" applyBorder="1" applyAlignment="1">
      <alignment horizontal="center"/>
    </xf>
    <xf numFmtId="0" fontId="79" fillId="0" borderId="0" xfId="1694" applyAlignment="1">
      <alignment horizontal="center" vertical="center"/>
    </xf>
    <xf numFmtId="0" fontId="17" fillId="0" borderId="0" xfId="2206" applyFont="1" applyAlignment="1">
      <alignment horizontal="center"/>
    </xf>
    <xf numFmtId="0" fontId="13" fillId="0" borderId="1" xfId="1941" applyFont="1" applyBorder="1" applyAlignment="1">
      <alignment horizontal="center"/>
    </xf>
    <xf numFmtId="189" fontId="1" fillId="0" borderId="0" xfId="2206" applyNumberFormat="1" applyFont="1" applyFill="1"/>
    <xf numFmtId="189" fontId="0" fillId="0" borderId="1" xfId="0" applyNumberFormat="1" applyBorder="1" applyAlignment="1">
      <alignment horizontal="center" vertical="center"/>
    </xf>
    <xf numFmtId="189" fontId="0" fillId="0" borderId="1" xfId="0" applyNumberFormat="1" applyBorder="1">
      <alignment vertical="center"/>
    </xf>
    <xf numFmtId="189" fontId="79" fillId="0" borderId="1" xfId="0" applyNumberFormat="1" applyFont="1" applyBorder="1">
      <alignment vertical="center"/>
    </xf>
    <xf numFmtId="189" fontId="0" fillId="0" borderId="0" xfId="0" applyNumberFormat="1">
      <alignment vertical="center"/>
    </xf>
    <xf numFmtId="189" fontId="11" fillId="2" borderId="1" xfId="344" applyNumberFormat="1" applyFont="1" applyFill="1" applyBorder="1" applyAlignment="1">
      <alignment horizontal="center" vertical="center" wrapText="1"/>
    </xf>
    <xf numFmtId="189" fontId="90" fillId="2" borderId="1" xfId="344" applyNumberFormat="1" applyFont="1" applyFill="1" applyBorder="1" applyAlignment="1">
      <alignment vertical="center" wrapText="1"/>
    </xf>
    <xf numFmtId="189" fontId="11" fillId="2" borderId="1" xfId="344" applyNumberFormat="1" applyFont="1" applyFill="1" applyBorder="1" applyAlignment="1">
      <alignment vertical="center" wrapText="1"/>
    </xf>
    <xf numFmtId="189" fontId="11" fillId="2" borderId="1" xfId="344" applyNumberFormat="1" applyFont="1" applyFill="1" applyBorder="1" applyAlignment="1">
      <alignment horizontal="left" vertical="center" wrapText="1"/>
    </xf>
    <xf numFmtId="189" fontId="11" fillId="2" borderId="1" xfId="344" applyNumberFormat="1" applyFont="1" applyFill="1" applyBorder="1" applyAlignment="1">
      <alignment vertical="center" wrapText="1" shrinkToFit="1"/>
    </xf>
    <xf numFmtId="189" fontId="4" fillId="0" borderId="0" xfId="0" applyNumberFormat="1" applyFont="1" applyFill="1">
      <alignment vertical="center"/>
    </xf>
    <xf numFmtId="189" fontId="11" fillId="0" borderId="0" xfId="344" applyNumberFormat="1" applyFont="1" applyFill="1"/>
    <xf numFmtId="189" fontId="11" fillId="0" borderId="2" xfId="344" applyNumberFormat="1" applyFont="1" applyFill="1" applyBorder="1" applyAlignment="1">
      <alignment horizontal="right"/>
    </xf>
    <xf numFmtId="189" fontId="11" fillId="2" borderId="1" xfId="344" applyNumberFormat="1" applyFont="1" applyFill="1" applyBorder="1" applyAlignment="1">
      <alignment horizontal="center" wrapText="1"/>
    </xf>
    <xf numFmtId="189" fontId="11" fillId="2" borderId="1" xfId="0" applyNumberFormat="1" applyFont="1" applyFill="1" applyBorder="1" applyAlignment="1">
      <alignment horizontal="left" vertical="center" wrapText="1"/>
    </xf>
    <xf numFmtId="189" fontId="11" fillId="2" borderId="1" xfId="0" applyNumberFormat="1" applyFont="1" applyFill="1" applyBorder="1" applyAlignment="1">
      <alignment vertical="center" wrapText="1"/>
    </xf>
    <xf numFmtId="189" fontId="91" fillId="0" borderId="1" xfId="1691" applyNumberFormat="1" applyFont="1" applyFill="1" applyBorder="1" applyAlignment="1">
      <alignment horizontal="right" vertical="center"/>
    </xf>
    <xf numFmtId="189" fontId="83" fillId="0" borderId="1" xfId="1691" applyNumberFormat="1" applyFont="1" applyFill="1" applyBorder="1" applyAlignment="1">
      <alignment horizontal="right" vertical="center"/>
    </xf>
    <xf numFmtId="189" fontId="12" fillId="0" borderId="1" xfId="1691" applyNumberFormat="1" applyFont="1" applyFill="1" applyBorder="1" applyAlignment="1">
      <alignment horizontal="center" vertical="center"/>
    </xf>
    <xf numFmtId="189" fontId="12" fillId="0" borderId="1" xfId="1691" applyNumberFormat="1" applyFont="1" applyFill="1" applyBorder="1"/>
    <xf numFmtId="189" fontId="83" fillId="0" borderId="1" xfId="1691" applyNumberFormat="1" applyFont="1" applyFill="1" applyBorder="1"/>
    <xf numFmtId="189" fontId="12" fillId="0" borderId="1" xfId="1691" applyNumberFormat="1" applyFont="1" applyFill="1" applyBorder="1" applyAlignment="1">
      <alignment vertical="center"/>
    </xf>
    <xf numFmtId="189" fontId="12" fillId="0" borderId="1" xfId="1691" applyNumberFormat="1" applyFont="1" applyFill="1" applyBorder="1" applyAlignment="1">
      <alignment horizontal="right" vertical="center"/>
    </xf>
    <xf numFmtId="189" fontId="12" fillId="0" borderId="1" xfId="1691" applyNumberFormat="1" applyFont="1" applyFill="1" applyBorder="1" applyAlignment="1">
      <alignment horizontal="right"/>
    </xf>
    <xf numFmtId="189" fontId="83" fillId="0" borderId="1" xfId="1691" applyNumberFormat="1" applyFont="1" applyFill="1" applyBorder="1" applyAlignment="1">
      <alignment vertical="center"/>
    </xf>
    <xf numFmtId="189" fontId="79" fillId="0" borderId="0" xfId="0" applyNumberFormat="1" applyFont="1" applyFill="1">
      <alignment vertical="center"/>
    </xf>
    <xf numFmtId="189" fontId="82" fillId="0" borderId="0" xfId="0" applyNumberFormat="1" applyFont="1" applyFill="1">
      <alignment vertical="center"/>
    </xf>
    <xf numFmtId="189" fontId="12" fillId="0" borderId="2" xfId="1691" applyNumberFormat="1" applyFont="1" applyFill="1" applyBorder="1" applyAlignment="1">
      <alignment horizontal="center" vertical="center"/>
    </xf>
    <xf numFmtId="189" fontId="12" fillId="0" borderId="1" xfId="1691" applyNumberFormat="1" applyFont="1" applyFill="1" applyBorder="1" applyAlignment="1">
      <alignment vertical="center" shrinkToFit="1"/>
    </xf>
    <xf numFmtId="189" fontId="83" fillId="0" borderId="1" xfId="1691" applyNumberFormat="1" applyFont="1" applyFill="1" applyBorder="1" applyAlignment="1">
      <alignment vertical="center" shrinkToFit="1"/>
    </xf>
    <xf numFmtId="189" fontId="11" fillId="0" borderId="1" xfId="1691" applyNumberFormat="1" applyFont="1" applyFill="1" applyBorder="1" applyAlignment="1">
      <alignment vertical="center"/>
    </xf>
    <xf numFmtId="0" fontId="1" fillId="0" borderId="0" xfId="2206" applyFont="1" applyFill="1" applyAlignment="1">
      <alignment horizontal="left"/>
    </xf>
    <xf numFmtId="0" fontId="84" fillId="0" borderId="0" xfId="0" applyFont="1" applyAlignment="1">
      <alignment horizontal="left" vertical="center"/>
    </xf>
    <xf numFmtId="0" fontId="85" fillId="0" borderId="0" xfId="0" applyFont="1" applyAlignment="1">
      <alignment horizontal="left"/>
    </xf>
    <xf numFmtId="0" fontId="85" fillId="0" borderId="1" xfId="0" applyFont="1" applyBorder="1" applyAlignment="1">
      <alignment horizontal="left" vertical="center"/>
    </xf>
    <xf numFmtId="0" fontId="86" fillId="0" borderId="1" xfId="0" applyFont="1" applyFill="1" applyBorder="1" applyAlignment="1">
      <alignment horizontal="left" vertical="center"/>
    </xf>
    <xf numFmtId="0" fontId="0" fillId="0" borderId="0" xfId="0" applyAlignment="1">
      <alignment horizontal="left"/>
    </xf>
    <xf numFmtId="0" fontId="1" fillId="0" borderId="0" xfId="1691" applyAlignment="1" applyProtection="1">
      <alignment vertical="center"/>
      <protection locked="0"/>
    </xf>
    <xf numFmtId="0" fontId="1" fillId="0" borderId="0" xfId="1691" applyProtection="1">
      <protection locked="0"/>
    </xf>
    <xf numFmtId="0" fontId="92" fillId="0" borderId="0" xfId="2035" applyFont="1" applyBorder="1" applyAlignment="1" applyProtection="1">
      <alignment vertical="center" wrapText="1"/>
      <protection locked="0"/>
    </xf>
    <xf numFmtId="0" fontId="1" fillId="0" borderId="0" xfId="1691" applyFont="1" applyProtection="1">
      <protection locked="0"/>
    </xf>
    <xf numFmtId="0" fontId="2" fillId="0" borderId="0" xfId="1691" applyFont="1" applyProtection="1">
      <protection locked="0"/>
    </xf>
    <xf numFmtId="0" fontId="1" fillId="0" borderId="0" xfId="1691"/>
    <xf numFmtId="0" fontId="1" fillId="0" borderId="0" xfId="1691" applyAlignment="1" applyProtection="1">
      <alignment horizontal="left" wrapText="1"/>
      <protection locked="0"/>
    </xf>
    <xf numFmtId="0" fontId="92" fillId="0" borderId="0" xfId="1691" applyFont="1" applyBorder="1" applyAlignment="1" applyProtection="1">
      <alignment wrapText="1"/>
      <protection locked="0"/>
    </xf>
    <xf numFmtId="0" fontId="4" fillId="0" borderId="0" xfId="1691" applyFont="1" applyBorder="1" applyAlignment="1" applyProtection="1">
      <alignment horizontal="right" vertical="center" wrapText="1"/>
      <protection locked="0"/>
    </xf>
    <xf numFmtId="0" fontId="5" fillId="0" borderId="1" xfId="1691" applyFont="1" applyBorder="1" applyAlignment="1" applyProtection="1">
      <alignment horizontal="center" vertical="center" wrapText="1"/>
      <protection locked="0"/>
    </xf>
    <xf numFmtId="0" fontId="6" fillId="0" borderId="1" xfId="1691" applyFont="1" applyFill="1" applyBorder="1" applyAlignment="1" applyProtection="1">
      <alignment horizontal="left" vertical="center" wrapText="1"/>
      <protection locked="0"/>
    </xf>
    <xf numFmtId="0" fontId="4" fillId="0" borderId="1" xfId="1691" applyFont="1" applyFill="1" applyBorder="1" applyAlignment="1" applyProtection="1">
      <alignment horizontal="left" vertical="center" wrapText="1"/>
      <protection locked="0"/>
    </xf>
    <xf numFmtId="0" fontId="9" fillId="0" borderId="1" xfId="1691" applyFont="1" applyFill="1" applyBorder="1" applyAlignment="1" applyProtection="1">
      <alignment horizontal="left" vertical="center" wrapText="1"/>
      <protection locked="0"/>
    </xf>
    <xf numFmtId="0" fontId="2" fillId="0" borderId="0" xfId="1691" applyFont="1" applyAlignment="1" applyProtection="1">
      <alignment horizontal="left" vertical="center" wrapText="1"/>
      <protection locked="0"/>
    </xf>
    <xf numFmtId="197" fontId="13" fillId="5" borderId="1" xfId="668" applyNumberFormat="1" applyFont="1" applyFill="1" applyBorder="1" applyAlignment="1" applyProtection="1">
      <alignment horizontal="right" vertical="center"/>
    </xf>
    <xf numFmtId="197" fontId="13" fillId="5" borderId="1" xfId="2031" applyNumberFormat="1" applyFont="1" applyFill="1" applyBorder="1" applyAlignment="1" applyProtection="1">
      <alignment horizontal="right" vertical="center"/>
    </xf>
    <xf numFmtId="197" fontId="13" fillId="5" borderId="1" xfId="3" applyNumberFormat="1" applyFont="1" applyFill="1" applyBorder="1" applyAlignment="1" applyProtection="1">
      <alignment horizontal="right" vertical="center"/>
    </xf>
    <xf numFmtId="197" fontId="13" fillId="5" borderId="1" xfId="2054" applyNumberFormat="1" applyFont="1" applyFill="1" applyBorder="1" applyAlignment="1" applyProtection="1">
      <alignment horizontal="right" vertical="center"/>
    </xf>
    <xf numFmtId="197" fontId="13" fillId="5" borderId="1" xfId="410" applyNumberFormat="1" applyFont="1" applyFill="1" applyBorder="1" applyAlignment="1" applyProtection="1">
      <alignment horizontal="right" vertical="center"/>
    </xf>
    <xf numFmtId="197" fontId="13" fillId="5" borderId="1" xfId="2056" applyNumberFormat="1" applyFont="1" applyFill="1" applyBorder="1" applyAlignment="1" applyProtection="1">
      <alignment horizontal="right" vertical="center"/>
    </xf>
    <xf numFmtId="197" fontId="13" fillId="5" borderId="1" xfId="2058" applyNumberFormat="1" applyFont="1" applyFill="1" applyBorder="1" applyAlignment="1" applyProtection="1">
      <alignment horizontal="right" vertical="center"/>
    </xf>
    <xf numFmtId="197" fontId="13" fillId="5" borderId="1" xfId="2060" applyNumberFormat="1" applyFont="1" applyFill="1" applyBorder="1" applyAlignment="1" applyProtection="1">
      <alignment horizontal="right" vertical="center"/>
    </xf>
    <xf numFmtId="197" fontId="13" fillId="5" borderId="1" xfId="2055" applyNumberFormat="1" applyFont="1" applyFill="1" applyBorder="1" applyAlignment="1" applyProtection="1">
      <alignment horizontal="right" vertical="center"/>
    </xf>
    <xf numFmtId="197" fontId="13" fillId="5" borderId="1" xfId="409" applyNumberFormat="1" applyFont="1" applyFill="1" applyBorder="1" applyAlignment="1" applyProtection="1">
      <alignment horizontal="right" vertical="center"/>
    </xf>
    <xf numFmtId="197" fontId="13" fillId="5" borderId="1" xfId="2057" applyNumberFormat="1" applyFont="1" applyFill="1" applyBorder="1" applyAlignment="1" applyProtection="1">
      <alignment horizontal="right" vertical="center"/>
    </xf>
    <xf numFmtId="197" fontId="13" fillId="5" borderId="1" xfId="2059" applyNumberFormat="1" applyFont="1" applyFill="1" applyBorder="1" applyAlignment="1" applyProtection="1">
      <alignment horizontal="right" vertical="center"/>
    </xf>
    <xf numFmtId="197" fontId="13" fillId="5" borderId="1" xfId="2061" applyNumberFormat="1" applyFont="1" applyFill="1" applyBorder="1" applyAlignment="1" applyProtection="1">
      <alignment horizontal="right" vertical="center"/>
    </xf>
    <xf numFmtId="197" fontId="13" fillId="5" borderId="1" xfId="1519" applyNumberFormat="1" applyFont="1" applyFill="1" applyBorder="1" applyAlignment="1" applyProtection="1">
      <alignment horizontal="right" vertical="center"/>
    </xf>
    <xf numFmtId="197" fontId="13" fillId="5" borderId="1" xfId="2062" applyNumberFormat="1" applyFont="1" applyFill="1" applyBorder="1" applyAlignment="1" applyProtection="1">
      <alignment horizontal="right" vertical="center"/>
    </xf>
    <xf numFmtId="197" fontId="13" fillId="5" borderId="1" xfId="2066" applyNumberFormat="1" applyFont="1" applyFill="1" applyBorder="1" applyAlignment="1" applyProtection="1">
      <alignment horizontal="right" vertical="center"/>
    </xf>
    <xf numFmtId="197" fontId="13" fillId="5" borderId="1" xfId="2069" applyNumberFormat="1" applyFont="1" applyFill="1" applyBorder="1" applyAlignment="1" applyProtection="1">
      <alignment horizontal="right" vertical="center"/>
    </xf>
    <xf numFmtId="197" fontId="13" fillId="5" borderId="1" xfId="2071" applyNumberFormat="1" applyFont="1" applyFill="1" applyBorder="1" applyAlignment="1" applyProtection="1">
      <alignment horizontal="right" vertical="center"/>
    </xf>
    <xf numFmtId="197" fontId="13" fillId="5" borderId="1" xfId="1520" applyNumberFormat="1" applyFont="1" applyFill="1" applyBorder="1" applyAlignment="1" applyProtection="1">
      <alignment horizontal="right" vertical="center"/>
    </xf>
    <xf numFmtId="197" fontId="13" fillId="5" borderId="1" xfId="2063" applyNumberFormat="1" applyFont="1" applyFill="1" applyBorder="1" applyAlignment="1" applyProtection="1">
      <alignment horizontal="right" vertical="center"/>
    </xf>
    <xf numFmtId="197" fontId="13" fillId="5" borderId="1" xfId="2067" applyNumberFormat="1" applyFont="1" applyFill="1" applyBorder="1" applyAlignment="1" applyProtection="1">
      <alignment horizontal="right" vertical="center"/>
    </xf>
    <xf numFmtId="197" fontId="13" fillId="5" borderId="1" xfId="2070" applyNumberFormat="1" applyFont="1" applyFill="1" applyBorder="1" applyAlignment="1" applyProtection="1">
      <alignment horizontal="right" vertical="center"/>
    </xf>
    <xf numFmtId="197" fontId="13" fillId="5" borderId="1" xfId="2072" applyNumberFormat="1" applyFont="1" applyFill="1" applyBorder="1" applyAlignment="1" applyProtection="1">
      <alignment horizontal="right" vertical="center"/>
    </xf>
    <xf numFmtId="197" fontId="13" fillId="5" borderId="1" xfId="2078" applyNumberFormat="1" applyFont="1" applyFill="1" applyBorder="1" applyAlignment="1" applyProtection="1">
      <alignment horizontal="right" vertical="center"/>
    </xf>
    <xf numFmtId="197" fontId="13" fillId="5" borderId="1" xfId="2080" applyNumberFormat="1" applyFont="1" applyFill="1" applyBorder="1" applyAlignment="1" applyProtection="1">
      <alignment horizontal="right" vertical="center"/>
    </xf>
    <xf numFmtId="197" fontId="13" fillId="5" borderId="1" xfId="2082" applyNumberFormat="1" applyFont="1" applyFill="1" applyBorder="1" applyAlignment="1" applyProtection="1">
      <alignment horizontal="right" vertical="center"/>
    </xf>
    <xf numFmtId="197" fontId="13" fillId="5" borderId="1" xfId="1761" applyNumberFormat="1" applyFont="1" applyFill="1" applyBorder="1" applyAlignment="1" applyProtection="1">
      <alignment horizontal="right" vertical="center"/>
    </xf>
    <xf numFmtId="197" fontId="13" fillId="5" borderId="1" xfId="2084" applyNumberFormat="1" applyFont="1" applyFill="1" applyBorder="1" applyAlignment="1" applyProtection="1">
      <alignment horizontal="right" vertical="center"/>
    </xf>
    <xf numFmtId="197" fontId="13" fillId="5" borderId="1" xfId="2079" applyNumberFormat="1" applyFont="1" applyFill="1" applyBorder="1" applyAlignment="1" applyProtection="1">
      <alignment horizontal="right" vertical="center"/>
    </xf>
    <xf numFmtId="197" fontId="13" fillId="5" borderId="1" xfId="2081" applyNumberFormat="1" applyFont="1" applyFill="1" applyBorder="1" applyAlignment="1" applyProtection="1">
      <alignment horizontal="right" vertical="center"/>
    </xf>
    <xf numFmtId="197" fontId="13" fillId="5" borderId="1" xfId="2083" applyNumberFormat="1" applyFont="1" applyFill="1" applyBorder="1" applyAlignment="1" applyProtection="1">
      <alignment horizontal="right" vertical="center"/>
    </xf>
    <xf numFmtId="197" fontId="13" fillId="5" borderId="1" xfId="1762" applyNumberFormat="1" applyFont="1" applyFill="1" applyBorder="1" applyAlignment="1" applyProtection="1">
      <alignment horizontal="right" vertical="center"/>
    </xf>
    <xf numFmtId="197" fontId="13" fillId="5" borderId="1" xfId="2085" applyNumberFormat="1" applyFont="1" applyFill="1" applyBorder="1" applyAlignment="1" applyProtection="1">
      <alignment horizontal="right" vertical="center"/>
    </xf>
    <xf numFmtId="197" fontId="13" fillId="5" borderId="1" xfId="2144" applyNumberFormat="1" applyFont="1" applyFill="1" applyBorder="1" applyAlignment="1" applyProtection="1">
      <alignment horizontal="right" vertical="center"/>
    </xf>
    <xf numFmtId="197" fontId="13" fillId="5" borderId="1" xfId="458" applyNumberFormat="1" applyFont="1" applyFill="1" applyBorder="1" applyAlignment="1" applyProtection="1">
      <alignment horizontal="right" vertical="center"/>
    </xf>
    <xf numFmtId="197" fontId="13" fillId="5" borderId="1" xfId="2146" applyNumberFormat="1" applyFont="1" applyFill="1" applyBorder="1" applyAlignment="1" applyProtection="1">
      <alignment horizontal="right" vertical="center"/>
    </xf>
    <xf numFmtId="197" fontId="13" fillId="5" borderId="1" xfId="2148" applyNumberFormat="1" applyFont="1" applyFill="1" applyBorder="1" applyAlignment="1" applyProtection="1">
      <alignment horizontal="right" vertical="center"/>
    </xf>
    <xf numFmtId="197" fontId="13" fillId="5" borderId="1" xfId="2150" applyNumberFormat="1" applyFont="1" applyFill="1" applyBorder="1" applyAlignment="1" applyProtection="1">
      <alignment horizontal="right" vertical="center"/>
    </xf>
    <xf numFmtId="197" fontId="13" fillId="5" borderId="1" xfId="2145" applyNumberFormat="1" applyFont="1" applyFill="1" applyBorder="1" applyAlignment="1" applyProtection="1">
      <alignment horizontal="right" vertical="center"/>
    </xf>
    <xf numFmtId="197" fontId="13" fillId="5" borderId="1" xfId="457" applyNumberFormat="1" applyFont="1" applyFill="1" applyBorder="1" applyAlignment="1" applyProtection="1">
      <alignment horizontal="right" vertical="center"/>
    </xf>
    <xf numFmtId="197" fontId="13" fillId="5" borderId="1" xfId="2147" applyNumberFormat="1" applyFont="1" applyFill="1" applyBorder="1" applyAlignment="1" applyProtection="1">
      <alignment horizontal="right" vertical="center"/>
    </xf>
    <xf numFmtId="197" fontId="13" fillId="5" borderId="1" xfId="2149" applyNumberFormat="1" applyFont="1" applyFill="1" applyBorder="1" applyAlignment="1" applyProtection="1">
      <alignment horizontal="right" vertical="center"/>
    </xf>
    <xf numFmtId="197" fontId="13" fillId="5" borderId="1" xfId="2151" applyNumberFormat="1" applyFont="1" applyFill="1" applyBorder="1" applyAlignment="1" applyProtection="1">
      <alignment horizontal="right" vertical="center"/>
    </xf>
    <xf numFmtId="197" fontId="13" fillId="5" borderId="1" xfId="2192" applyNumberFormat="1" applyFont="1" applyFill="1" applyBorder="1" applyAlignment="1" applyProtection="1">
      <alignment horizontal="right" vertical="center"/>
    </xf>
    <xf numFmtId="197" fontId="13" fillId="5" borderId="1" xfId="2194" applyNumberFormat="1" applyFont="1" applyFill="1" applyBorder="1" applyAlignment="1" applyProtection="1">
      <alignment horizontal="right" vertical="center"/>
    </xf>
    <xf numFmtId="197" fontId="13" fillId="5" borderId="1" xfId="2196" applyNumberFormat="1" applyFont="1" applyFill="1" applyBorder="1" applyAlignment="1" applyProtection="1">
      <alignment horizontal="right" vertical="center"/>
    </xf>
    <xf numFmtId="197" fontId="13" fillId="5" borderId="1" xfId="2198" applyNumberFormat="1" applyFont="1" applyFill="1" applyBorder="1" applyAlignment="1" applyProtection="1">
      <alignment horizontal="right" vertical="center"/>
    </xf>
    <xf numFmtId="197" fontId="13" fillId="5" borderId="1" xfId="58" applyNumberFormat="1" applyFont="1" applyFill="1" applyBorder="1" applyAlignment="1" applyProtection="1">
      <alignment horizontal="right" vertical="center"/>
    </xf>
    <xf numFmtId="197" fontId="13" fillId="5" borderId="1" xfId="2193" applyNumberFormat="1" applyFont="1" applyFill="1" applyBorder="1" applyAlignment="1" applyProtection="1">
      <alignment horizontal="right" vertical="center"/>
    </xf>
    <xf numFmtId="197" fontId="13" fillId="5" borderId="1" xfId="2195" applyNumberFormat="1" applyFont="1" applyFill="1" applyBorder="1" applyAlignment="1" applyProtection="1">
      <alignment horizontal="right" vertical="center"/>
    </xf>
    <xf numFmtId="197" fontId="13" fillId="5" borderId="1" xfId="2197" applyNumberFormat="1" applyFont="1" applyFill="1" applyBorder="1" applyAlignment="1" applyProtection="1">
      <alignment horizontal="right" vertical="center"/>
    </xf>
    <xf numFmtId="197" fontId="13" fillId="5" borderId="1" xfId="2199" applyNumberFormat="1" applyFont="1" applyFill="1" applyBorder="1" applyAlignment="1" applyProtection="1">
      <alignment horizontal="right" vertical="center"/>
    </xf>
    <xf numFmtId="197" fontId="13" fillId="5" borderId="1" xfId="2205" applyNumberFormat="1" applyFont="1" applyFill="1" applyBorder="1" applyAlignment="1" applyProtection="1">
      <alignment horizontal="right" vertical="center"/>
    </xf>
    <xf numFmtId="197" fontId="13" fillId="5" borderId="1" xfId="364" applyNumberFormat="1" applyFont="1" applyFill="1" applyBorder="1" applyAlignment="1" applyProtection="1">
      <alignment horizontal="right" vertical="center"/>
    </xf>
    <xf numFmtId="197" fontId="13" fillId="5" borderId="1" xfId="595" applyNumberFormat="1" applyFont="1" applyFill="1" applyBorder="1" applyAlignment="1" applyProtection="1">
      <alignment horizontal="right" vertical="center"/>
    </xf>
    <xf numFmtId="197" fontId="13" fillId="5" borderId="1" xfId="598" applyNumberFormat="1" applyFont="1" applyFill="1" applyBorder="1" applyAlignment="1" applyProtection="1">
      <alignment horizontal="right" vertical="center"/>
    </xf>
    <xf numFmtId="197" fontId="13" fillId="5" borderId="1" xfId="602" applyNumberFormat="1" applyFont="1" applyFill="1" applyBorder="1" applyAlignment="1" applyProtection="1">
      <alignment horizontal="right" vertical="center"/>
    </xf>
    <xf numFmtId="197" fontId="13" fillId="5" borderId="1" xfId="1720" applyNumberFormat="1" applyFont="1" applyFill="1" applyBorder="1" applyAlignment="1" applyProtection="1">
      <alignment horizontal="right" vertical="center"/>
    </xf>
    <xf numFmtId="197" fontId="13" fillId="5" borderId="1" xfId="1723" applyNumberFormat="1" applyFont="1" applyFill="1" applyBorder="1" applyAlignment="1" applyProtection="1">
      <alignment horizontal="right" vertical="center"/>
    </xf>
    <xf numFmtId="197" fontId="13" fillId="5" borderId="1" xfId="1726" applyNumberFormat="1" applyFont="1" applyFill="1" applyBorder="1" applyAlignment="1" applyProtection="1">
      <alignment horizontal="right" vertical="center"/>
    </xf>
    <xf numFmtId="197" fontId="13" fillId="5" borderId="1" xfId="1729" applyNumberFormat="1" applyFont="1" applyFill="1" applyBorder="1" applyAlignment="1" applyProtection="1">
      <alignment horizontal="right" vertical="center"/>
    </xf>
    <xf numFmtId="197" fontId="13" fillId="5" borderId="1" xfId="1733" applyNumberFormat="1" applyFont="1" applyFill="1" applyBorder="1" applyAlignment="1" applyProtection="1">
      <alignment horizontal="right" vertical="center"/>
    </xf>
    <xf numFmtId="197" fontId="13" fillId="5" borderId="1" xfId="1736" applyNumberFormat="1" applyFont="1" applyFill="1" applyBorder="1" applyAlignment="1" applyProtection="1">
      <alignment horizontal="right" vertical="center"/>
    </xf>
    <xf numFmtId="197" fontId="13" fillId="5" borderId="1" xfId="1738" applyNumberFormat="1" applyFont="1" applyFill="1" applyBorder="1" applyAlignment="1" applyProtection="1">
      <alignment horizontal="right" vertical="center"/>
    </xf>
    <xf numFmtId="197" fontId="13" fillId="5" borderId="1" xfId="1740" applyNumberFormat="1" applyFont="1" applyFill="1" applyBorder="1" applyAlignment="1" applyProtection="1">
      <alignment horizontal="right" vertical="center"/>
    </xf>
    <xf numFmtId="197" fontId="13" fillId="5" borderId="1" xfId="1743" applyNumberFormat="1" applyFont="1" applyFill="1" applyBorder="1" applyAlignment="1" applyProtection="1">
      <alignment horizontal="right" vertical="center"/>
    </xf>
    <xf numFmtId="197" fontId="13" fillId="5" borderId="1" xfId="1745" applyNumberFormat="1" applyFont="1" applyFill="1" applyBorder="1" applyAlignment="1" applyProtection="1">
      <alignment horizontal="right" vertical="center"/>
    </xf>
    <xf numFmtId="197" fontId="13" fillId="5" borderId="1" xfId="1737" applyNumberFormat="1" applyFont="1" applyFill="1" applyBorder="1" applyAlignment="1" applyProtection="1">
      <alignment horizontal="right" vertical="center"/>
    </xf>
    <xf numFmtId="197" fontId="13" fillId="5" borderId="1" xfId="1739" applyNumberFormat="1" applyFont="1" applyFill="1" applyBorder="1" applyAlignment="1" applyProtection="1">
      <alignment horizontal="right" vertical="center"/>
    </xf>
    <xf numFmtId="197" fontId="13" fillId="5" borderId="1" xfId="1741" applyNumberFormat="1" applyFont="1" applyFill="1" applyBorder="1" applyAlignment="1" applyProtection="1">
      <alignment horizontal="right" vertical="center"/>
    </xf>
    <xf numFmtId="197" fontId="13" fillId="5" borderId="1" xfId="1744" applyNumberFormat="1" applyFont="1" applyFill="1" applyBorder="1" applyAlignment="1" applyProtection="1">
      <alignment horizontal="right" vertical="center"/>
    </xf>
    <xf numFmtId="197" fontId="13" fillId="5" borderId="1" xfId="1746" applyNumberFormat="1" applyFont="1" applyFill="1" applyBorder="1" applyAlignment="1" applyProtection="1">
      <alignment horizontal="right" vertical="center"/>
    </xf>
    <xf numFmtId="197" fontId="13" fillId="5" borderId="1" xfId="1779" applyNumberFormat="1" applyFont="1" applyFill="1" applyBorder="1" applyAlignment="1" applyProtection="1">
      <alignment horizontal="right" vertical="center"/>
    </xf>
    <xf numFmtId="197" fontId="13" fillId="5" borderId="1" xfId="1781" applyNumberFormat="1" applyFont="1" applyFill="1" applyBorder="1" applyAlignment="1" applyProtection="1">
      <alignment horizontal="right" vertical="center"/>
    </xf>
    <xf numFmtId="197" fontId="13" fillId="5" borderId="1" xfId="1783" applyNumberFormat="1" applyFont="1" applyFill="1" applyBorder="1" applyAlignment="1" applyProtection="1">
      <alignment horizontal="right" vertical="center"/>
    </xf>
    <xf numFmtId="197" fontId="13" fillId="5" borderId="1" xfId="1785" applyNumberFormat="1" applyFont="1" applyFill="1" applyBorder="1" applyAlignment="1" applyProtection="1">
      <alignment horizontal="right" vertical="center"/>
    </xf>
    <xf numFmtId="197" fontId="13" fillId="5" borderId="1" xfId="1788" applyNumberFormat="1" applyFont="1" applyFill="1" applyBorder="1" applyAlignment="1" applyProtection="1">
      <alignment horizontal="right" vertical="center"/>
    </xf>
    <xf numFmtId="197" fontId="13" fillId="5" borderId="1" xfId="1780" applyNumberFormat="1" applyFont="1" applyFill="1" applyBorder="1" applyAlignment="1" applyProtection="1">
      <alignment horizontal="right" vertical="center"/>
    </xf>
    <xf numFmtId="197" fontId="13" fillId="5" borderId="1" xfId="1782" applyNumberFormat="1" applyFont="1" applyFill="1" applyBorder="1" applyAlignment="1" applyProtection="1">
      <alignment horizontal="right" vertical="center"/>
    </xf>
    <xf numFmtId="197" fontId="13" fillId="5" borderId="1" xfId="1784" applyNumberFormat="1" applyFont="1" applyFill="1" applyBorder="1" applyAlignment="1" applyProtection="1">
      <alignment horizontal="right" vertical="center"/>
    </xf>
    <xf numFmtId="197" fontId="13" fillId="5" borderId="1" xfId="1786" applyNumberFormat="1" applyFont="1" applyFill="1" applyBorder="1" applyAlignment="1" applyProtection="1">
      <alignment horizontal="right" vertical="center"/>
    </xf>
    <xf numFmtId="197" fontId="13" fillId="5" borderId="1" xfId="1789" applyNumberFormat="1" applyFont="1" applyFill="1" applyBorder="1" applyAlignment="1" applyProtection="1">
      <alignment horizontal="right" vertical="center"/>
    </xf>
    <xf numFmtId="197" fontId="13" fillId="5" borderId="1" xfId="1828" applyNumberFormat="1" applyFont="1" applyFill="1" applyBorder="1" applyAlignment="1" applyProtection="1">
      <alignment horizontal="right" vertical="center"/>
    </xf>
    <xf numFmtId="197" fontId="13" fillId="5" borderId="1" xfId="1831" applyNumberFormat="1" applyFont="1" applyFill="1" applyBorder="1" applyAlignment="1" applyProtection="1">
      <alignment horizontal="right" vertical="center"/>
    </xf>
    <xf numFmtId="197" fontId="13" fillId="5" borderId="1" xfId="1834" applyNumberFormat="1" applyFont="1" applyFill="1" applyBorder="1" applyAlignment="1" applyProtection="1">
      <alignment horizontal="right" vertical="center"/>
    </xf>
    <xf numFmtId="197" fontId="13" fillId="5" borderId="1" xfId="1836" applyNumberFormat="1" applyFont="1" applyFill="1" applyBorder="1" applyAlignment="1" applyProtection="1">
      <alignment horizontal="right" vertical="center"/>
    </xf>
    <xf numFmtId="197" fontId="13" fillId="5" borderId="1" xfId="1825" applyNumberFormat="1" applyFont="1" applyFill="1" applyBorder="1" applyAlignment="1" applyProtection="1">
      <alignment horizontal="right" vertical="center"/>
    </xf>
    <xf numFmtId="197" fontId="13" fillId="5" borderId="1" xfId="1829" applyNumberFormat="1" applyFont="1" applyFill="1" applyBorder="1" applyAlignment="1" applyProtection="1">
      <alignment horizontal="right" vertical="center"/>
    </xf>
    <xf numFmtId="197" fontId="13" fillId="5" borderId="1" xfId="1832" applyNumberFormat="1" applyFont="1" applyFill="1" applyBorder="1" applyAlignment="1" applyProtection="1">
      <alignment horizontal="right" vertical="center"/>
    </xf>
    <xf numFmtId="197" fontId="13" fillId="5" borderId="1" xfId="1835" applyNumberFormat="1" applyFont="1" applyFill="1" applyBorder="1" applyAlignment="1" applyProtection="1">
      <alignment horizontal="right" vertical="center"/>
    </xf>
    <xf numFmtId="197" fontId="13" fillId="5" borderId="1" xfId="1837" applyNumberFormat="1" applyFont="1" applyFill="1" applyBorder="1" applyAlignment="1" applyProtection="1">
      <alignment horizontal="right" vertical="center"/>
    </xf>
    <xf numFmtId="197" fontId="13" fillId="5" borderId="1" xfId="1847" applyNumberFormat="1" applyFont="1" applyFill="1" applyBorder="1" applyAlignment="1" applyProtection="1">
      <alignment horizontal="right" vertical="center"/>
    </xf>
    <xf numFmtId="197" fontId="13" fillId="5" borderId="1" xfId="1849" applyNumberFormat="1" applyFont="1" applyFill="1" applyBorder="1" applyAlignment="1" applyProtection="1">
      <alignment horizontal="right" vertical="center"/>
    </xf>
    <xf numFmtId="197" fontId="13" fillId="5" borderId="1" xfId="40" applyNumberFormat="1" applyFont="1" applyFill="1" applyBorder="1" applyAlignment="1" applyProtection="1">
      <alignment horizontal="right" vertical="center"/>
    </xf>
    <xf numFmtId="197" fontId="13" fillId="5" borderId="1" xfId="324" applyNumberFormat="1" applyFont="1" applyFill="1" applyBorder="1" applyAlignment="1" applyProtection="1">
      <alignment horizontal="right" vertical="center"/>
    </xf>
    <xf numFmtId="197" fontId="13" fillId="5" borderId="1" xfId="563" applyNumberFormat="1" applyFont="1" applyFill="1" applyBorder="1" applyAlignment="1" applyProtection="1">
      <alignment horizontal="right" vertical="center"/>
    </xf>
    <xf numFmtId="197" fontId="13" fillId="5" borderId="1" xfId="1850" applyNumberFormat="1" applyFont="1" applyFill="1" applyBorder="1" applyAlignment="1" applyProtection="1">
      <alignment horizontal="right" vertical="center"/>
    </xf>
    <xf numFmtId="197" fontId="13" fillId="5" borderId="1" xfId="39" applyNumberFormat="1" applyFont="1" applyFill="1" applyBorder="1" applyAlignment="1" applyProtection="1">
      <alignment horizontal="right" vertical="center"/>
    </xf>
    <xf numFmtId="197" fontId="13" fillId="5" borderId="1" xfId="323" applyNumberFormat="1" applyFont="1" applyFill="1" applyBorder="1" applyAlignment="1" applyProtection="1">
      <alignment horizontal="right" vertical="center"/>
    </xf>
    <xf numFmtId="197" fontId="13" fillId="5" borderId="1" xfId="564" applyNumberFormat="1" applyFont="1" applyFill="1" applyBorder="1" applyAlignment="1" applyProtection="1">
      <alignment horizontal="right" vertical="center"/>
    </xf>
    <xf numFmtId="197" fontId="13" fillId="5" borderId="1" xfId="779" applyNumberFormat="1" applyFont="1" applyFill="1" applyBorder="1" applyAlignment="1" applyProtection="1">
      <alignment horizontal="right" vertical="center"/>
    </xf>
    <xf numFmtId="197" fontId="13" fillId="5" borderId="1" xfId="1853" applyNumberFormat="1" applyFont="1" applyFill="1" applyBorder="1" applyAlignment="1" applyProtection="1">
      <alignment horizontal="right" vertical="center"/>
    </xf>
    <xf numFmtId="197" fontId="13" fillId="5" borderId="1" xfId="1856" applyNumberFormat="1" applyFont="1" applyFill="1" applyBorder="1" applyAlignment="1" applyProtection="1">
      <alignment horizontal="right" vertical="center"/>
    </xf>
    <xf numFmtId="197" fontId="13" fillId="5" borderId="1" xfId="1859" applyNumberFormat="1" applyFont="1" applyFill="1" applyBorder="1" applyAlignment="1" applyProtection="1">
      <alignment horizontal="right" vertical="center"/>
    </xf>
    <xf numFmtId="197" fontId="13" fillId="5" borderId="1" xfId="1861" applyNumberFormat="1" applyFont="1" applyFill="1" applyBorder="1" applyAlignment="1" applyProtection="1">
      <alignment horizontal="right" vertical="center"/>
    </xf>
    <xf numFmtId="197" fontId="13" fillId="5" borderId="1" xfId="780" applyNumberFormat="1" applyFont="1" applyFill="1" applyBorder="1" applyAlignment="1" applyProtection="1">
      <alignment horizontal="right" vertical="center"/>
    </xf>
    <xf numFmtId="197" fontId="13" fillId="5" borderId="1" xfId="1854" applyNumberFormat="1" applyFont="1" applyFill="1" applyBorder="1" applyAlignment="1" applyProtection="1">
      <alignment horizontal="right" vertical="center"/>
    </xf>
    <xf numFmtId="197" fontId="13" fillId="5" borderId="1" xfId="1857" applyNumberFormat="1" applyFont="1" applyFill="1" applyBorder="1" applyAlignment="1" applyProtection="1">
      <alignment horizontal="right" vertical="center"/>
    </xf>
    <xf numFmtId="197" fontId="13" fillId="5" borderId="1" xfId="1860" applyNumberFormat="1" applyFont="1" applyFill="1" applyBorder="1" applyAlignment="1" applyProtection="1">
      <alignment horizontal="right" vertical="center"/>
    </xf>
    <xf numFmtId="197" fontId="13" fillId="5" borderId="1" xfId="1862" applyNumberFormat="1" applyFont="1" applyFill="1" applyBorder="1" applyAlignment="1" applyProtection="1">
      <alignment horizontal="right" vertical="center"/>
    </xf>
    <xf numFmtId="197" fontId="13" fillId="5" borderId="1" xfId="1865" applyNumberFormat="1" applyFont="1" applyFill="1" applyBorder="1" applyAlignment="1" applyProtection="1">
      <alignment horizontal="right" vertical="center"/>
    </xf>
    <xf numFmtId="197" fontId="13" fillId="5" borderId="1" xfId="1867" applyNumberFormat="1" applyFont="1" applyFill="1" applyBorder="1" applyAlignment="1" applyProtection="1">
      <alignment horizontal="right" vertical="center"/>
    </xf>
    <xf numFmtId="197" fontId="13" fillId="5" borderId="1" xfId="1870" applyNumberFormat="1" applyFont="1" applyFill="1" applyBorder="1" applyAlignment="1" applyProtection="1">
      <alignment horizontal="right" vertical="center"/>
    </xf>
    <xf numFmtId="197" fontId="13" fillId="5" borderId="1" xfId="1873" applyNumberFormat="1" applyFont="1" applyFill="1" applyBorder="1" applyAlignment="1" applyProtection="1">
      <alignment horizontal="right" vertical="center"/>
    </xf>
    <xf numFmtId="197" fontId="13" fillId="5" borderId="1" xfId="1875" applyNumberFormat="1" applyFont="1" applyFill="1" applyBorder="1" applyAlignment="1" applyProtection="1">
      <alignment horizontal="right" vertical="center"/>
    </xf>
    <xf numFmtId="197" fontId="13" fillId="5" borderId="1" xfId="1866" applyNumberFormat="1" applyFont="1" applyFill="1" applyBorder="1" applyAlignment="1" applyProtection="1">
      <alignment horizontal="right" vertical="center"/>
    </xf>
    <xf numFmtId="197" fontId="13" fillId="5" borderId="1" xfId="1868" applyNumberFormat="1" applyFont="1" applyFill="1" applyBorder="1" applyAlignment="1" applyProtection="1">
      <alignment horizontal="right" vertical="center"/>
    </xf>
    <xf numFmtId="197" fontId="13" fillId="5" borderId="1" xfId="1871" applyNumberFormat="1" applyFont="1" applyFill="1" applyBorder="1" applyAlignment="1" applyProtection="1">
      <alignment horizontal="right" vertical="center"/>
    </xf>
    <xf numFmtId="197" fontId="13" fillId="5" borderId="1" xfId="1874" applyNumberFormat="1" applyFont="1" applyFill="1" applyBorder="1" applyAlignment="1" applyProtection="1">
      <alignment horizontal="right" vertical="center"/>
    </xf>
    <xf numFmtId="197" fontId="13" fillId="5" borderId="1" xfId="1876" applyNumberFormat="1" applyFont="1" applyFill="1" applyBorder="1" applyAlignment="1" applyProtection="1">
      <alignment horizontal="right" vertical="center"/>
    </xf>
    <xf numFmtId="197" fontId="13" fillId="5" borderId="1" xfId="1893" applyNumberFormat="1" applyFont="1" applyFill="1" applyBorder="1" applyAlignment="1" applyProtection="1">
      <alignment horizontal="right" vertical="center"/>
    </xf>
    <xf numFmtId="197" fontId="13" fillId="5" borderId="1" xfId="1895" applyNumberFormat="1" applyFont="1" applyFill="1" applyBorder="1" applyAlignment="1" applyProtection="1">
      <alignment horizontal="right" vertical="center"/>
    </xf>
    <xf numFmtId="197" fontId="13" fillId="5" borderId="1" xfId="1899" applyNumberFormat="1" applyFont="1" applyFill="1" applyBorder="1" applyAlignment="1" applyProtection="1">
      <alignment horizontal="right" vertical="center"/>
    </xf>
    <xf numFmtId="197" fontId="13" fillId="5" borderId="1" xfId="1901" applyNumberFormat="1" applyFont="1" applyFill="1" applyBorder="1" applyAlignment="1" applyProtection="1">
      <alignment horizontal="right" vertical="center"/>
    </xf>
    <xf numFmtId="197" fontId="13" fillId="5" borderId="1" xfId="1894" applyNumberFormat="1" applyFont="1" applyFill="1" applyBorder="1" applyAlignment="1" applyProtection="1">
      <alignment horizontal="right" vertical="center"/>
    </xf>
    <xf numFmtId="197" fontId="13" fillId="5" borderId="1" xfId="1896" applyNumberFormat="1" applyFont="1" applyFill="1" applyBorder="1" applyAlignment="1" applyProtection="1">
      <alignment horizontal="right" vertical="center"/>
    </xf>
    <xf numFmtId="197" fontId="13" fillId="5" borderId="1" xfId="1898" applyNumberFormat="1" applyFont="1" applyFill="1" applyBorder="1" applyAlignment="1" applyProtection="1">
      <alignment horizontal="right" vertical="center"/>
    </xf>
    <xf numFmtId="197" fontId="13" fillId="5" borderId="1" xfId="1900" applyNumberFormat="1" applyFont="1" applyFill="1" applyBorder="1" applyAlignment="1" applyProtection="1">
      <alignment horizontal="right" vertical="center"/>
    </xf>
    <xf numFmtId="197" fontId="13" fillId="5" borderId="1" xfId="1902" applyNumberFormat="1" applyFont="1" applyFill="1" applyBorder="1" applyAlignment="1" applyProtection="1">
      <alignment horizontal="right" vertical="center"/>
    </xf>
    <xf numFmtId="197" fontId="13" fillId="5" borderId="1" xfId="1905" applyNumberFormat="1" applyFont="1" applyFill="1" applyBorder="1" applyAlignment="1" applyProtection="1">
      <alignment horizontal="right" vertical="center"/>
    </xf>
    <xf numFmtId="197" fontId="13" fillId="5" borderId="1" xfId="1907" applyNumberFormat="1" applyFont="1" applyFill="1" applyBorder="1" applyAlignment="1" applyProtection="1">
      <alignment horizontal="right" vertical="center"/>
    </xf>
    <xf numFmtId="197" fontId="13" fillId="5" borderId="1" xfId="378" applyNumberFormat="1" applyFont="1" applyFill="1" applyBorder="1" applyAlignment="1" applyProtection="1">
      <alignment horizontal="right" vertical="center"/>
    </xf>
    <xf numFmtId="197" fontId="13" fillId="5" borderId="1" xfId="1909" applyNumberFormat="1" applyFont="1" applyFill="1" applyBorder="1" applyAlignment="1" applyProtection="1">
      <alignment horizontal="right" vertical="center"/>
    </xf>
    <xf numFmtId="197" fontId="13" fillId="5" borderId="1" xfId="1911" applyNumberFormat="1" applyFont="1" applyFill="1" applyBorder="1" applyAlignment="1" applyProtection="1">
      <alignment horizontal="right" vertical="center"/>
    </xf>
    <xf numFmtId="197" fontId="13" fillId="5" borderId="1" xfId="1906" applyNumberFormat="1" applyFont="1" applyFill="1" applyBorder="1" applyAlignment="1" applyProtection="1">
      <alignment horizontal="right" vertical="center"/>
    </xf>
    <xf numFmtId="197" fontId="13" fillId="5" borderId="1" xfId="1908" applyNumberFormat="1" applyFont="1" applyFill="1" applyBorder="1" applyAlignment="1" applyProtection="1">
      <alignment horizontal="right" vertical="center"/>
    </xf>
    <xf numFmtId="197" fontId="13" fillId="5" borderId="1" xfId="377" applyNumberFormat="1" applyFont="1" applyFill="1" applyBorder="1" applyAlignment="1" applyProtection="1">
      <alignment horizontal="right" vertical="center"/>
    </xf>
    <xf numFmtId="197" fontId="13" fillId="5" borderId="1" xfId="1910" applyNumberFormat="1" applyFont="1" applyFill="1" applyBorder="1" applyAlignment="1" applyProtection="1">
      <alignment horizontal="right" vertical="center"/>
    </xf>
    <xf numFmtId="197" fontId="13" fillId="5" borderId="1" xfId="1912" applyNumberFormat="1" applyFont="1" applyFill="1" applyBorder="1" applyAlignment="1" applyProtection="1">
      <alignment horizontal="right" vertical="center"/>
    </xf>
    <xf numFmtId="197" fontId="13" fillId="5" borderId="1" xfId="1916" applyNumberFormat="1" applyFont="1" applyFill="1" applyBorder="1" applyAlignment="1" applyProtection="1">
      <alignment horizontal="right" vertical="center"/>
    </xf>
    <xf numFmtId="197" fontId="13" fillId="5" borderId="1" xfId="1919" applyNumberFormat="1" applyFont="1" applyFill="1" applyBorder="1" applyAlignment="1" applyProtection="1">
      <alignment horizontal="right" vertical="center"/>
    </xf>
    <xf numFmtId="197" fontId="13" fillId="5" borderId="1" xfId="1922" applyNumberFormat="1" applyFont="1" applyFill="1" applyBorder="1" applyAlignment="1" applyProtection="1">
      <alignment horizontal="right" vertical="center"/>
    </xf>
    <xf numFmtId="197" fontId="13" fillId="5" borderId="1" xfId="1926" applyNumberFormat="1" applyFont="1" applyFill="1" applyBorder="1" applyAlignment="1" applyProtection="1">
      <alignment horizontal="right" vertical="center"/>
    </xf>
    <xf numFmtId="197" fontId="13" fillId="5" borderId="1" xfId="1930" applyNumberFormat="1" applyFont="1" applyFill="1" applyBorder="1" applyAlignment="1" applyProtection="1">
      <alignment horizontal="right" vertical="center"/>
    </xf>
    <xf numFmtId="197" fontId="13" fillId="5" borderId="1" xfId="1917" applyNumberFormat="1" applyFont="1" applyFill="1" applyBorder="1" applyAlignment="1" applyProtection="1">
      <alignment horizontal="right" vertical="center"/>
    </xf>
    <xf numFmtId="197" fontId="13" fillId="5" borderId="1" xfId="1920" applyNumberFormat="1" applyFont="1" applyFill="1" applyBorder="1" applyAlignment="1" applyProtection="1">
      <alignment horizontal="right" vertical="center"/>
    </xf>
    <xf numFmtId="197" fontId="13" fillId="5" borderId="1" xfId="1923" applyNumberFormat="1" applyFont="1" applyFill="1" applyBorder="1" applyAlignment="1" applyProtection="1">
      <alignment horizontal="right" vertical="center"/>
    </xf>
    <xf numFmtId="197" fontId="13" fillId="5" borderId="1" xfId="1927" applyNumberFormat="1" applyFont="1" applyFill="1" applyBorder="1" applyAlignment="1" applyProtection="1">
      <alignment horizontal="right" vertical="center"/>
    </xf>
    <xf numFmtId="197" fontId="13" fillId="5" borderId="1" xfId="1931" applyNumberFormat="1" applyFont="1" applyFill="1" applyBorder="1" applyAlignment="1" applyProtection="1">
      <alignment horizontal="right" vertical="center"/>
    </xf>
    <xf numFmtId="0" fontId="79" fillId="0" borderId="3" xfId="2086" applyBorder="1" applyAlignment="1">
      <alignment horizontal="center" vertical="center"/>
    </xf>
    <xf numFmtId="189" fontId="83" fillId="0" borderId="1" xfId="1691" applyNumberFormat="1" applyFont="1" applyFill="1" applyBorder="1" applyAlignment="1">
      <alignment horizontal="right" vertical="center" shrinkToFit="1"/>
    </xf>
    <xf numFmtId="3" fontId="13" fillId="2" borderId="1" xfId="1693" applyNumberFormat="1" applyFont="1" applyFill="1" applyBorder="1" applyAlignment="1" applyProtection="1">
      <alignment vertical="center" shrinkToFit="1"/>
    </xf>
    <xf numFmtId="0" fontId="2" fillId="0" borderId="1" xfId="2206" applyFont="1" applyBorder="1" applyAlignment="1">
      <alignment horizontal="center"/>
    </xf>
    <xf numFmtId="189" fontId="95" fillId="2" borderId="1" xfId="0" applyNumberFormat="1" applyFont="1" applyFill="1" applyBorder="1" applyAlignment="1">
      <alignment horizontal="right"/>
    </xf>
    <xf numFmtId="189" fontId="15" fillId="2" borderId="1" xfId="2206" applyNumberFormat="1" applyFont="1" applyFill="1" applyBorder="1"/>
    <xf numFmtId="0" fontId="10" fillId="0" borderId="1" xfId="0" applyFont="1" applyBorder="1" applyAlignment="1">
      <alignment horizontal="center" vertical="center"/>
    </xf>
    <xf numFmtId="189" fontId="10" fillId="0" borderId="1" xfId="0" applyNumberFormat="1" applyFont="1" applyBorder="1">
      <alignment vertical="center"/>
    </xf>
    <xf numFmtId="189" fontId="90" fillId="48" borderId="1" xfId="344" applyNumberFormat="1" applyFont="1" applyFill="1" applyBorder="1" applyAlignment="1">
      <alignment vertical="center" wrapText="1"/>
    </xf>
    <xf numFmtId="189" fontId="96" fillId="2" borderId="1" xfId="344" applyNumberFormat="1" applyFont="1" applyFill="1" applyBorder="1" applyAlignment="1">
      <alignment vertical="center" wrapText="1"/>
    </xf>
    <xf numFmtId="189" fontId="96" fillId="2" borderId="1" xfId="344" applyNumberFormat="1" applyFont="1" applyFill="1" applyBorder="1" applyAlignment="1">
      <alignment vertical="center" wrapText="1" shrinkToFit="1"/>
    </xf>
    <xf numFmtId="0" fontId="11" fillId="2" borderId="0" xfId="0" applyFont="1" applyFill="1" applyAlignment="1">
      <alignment vertical="center"/>
    </xf>
    <xf numFmtId="0" fontId="11" fillId="2" borderId="1" xfId="0" applyFont="1" applyFill="1" applyBorder="1" applyAlignment="1">
      <alignment horizontal="left" vertical="center" wrapText="1"/>
    </xf>
    <xf numFmtId="189" fontId="11" fillId="48" borderId="1" xfId="344" applyNumberFormat="1" applyFont="1" applyFill="1" applyBorder="1" applyAlignment="1">
      <alignment vertical="center" wrapText="1"/>
    </xf>
    <xf numFmtId="189" fontId="90" fillId="48" borderId="1" xfId="344" applyNumberFormat="1" applyFont="1" applyFill="1" applyBorder="1" applyAlignment="1">
      <alignment vertical="center" wrapText="1" shrinkToFit="1"/>
    </xf>
    <xf numFmtId="0" fontId="4" fillId="0" borderId="0" xfId="0" applyFont="1" applyFill="1">
      <alignment vertical="center"/>
    </xf>
    <xf numFmtId="189" fontId="22" fillId="2" borderId="1" xfId="344" applyNumberFormat="1" applyFont="1" applyFill="1" applyBorder="1" applyAlignment="1">
      <alignment vertical="center" wrapText="1"/>
    </xf>
    <xf numFmtId="0" fontId="7" fillId="0" borderId="4" xfId="1941" applyFont="1" applyBorder="1" applyAlignment="1">
      <alignment horizontal="left"/>
    </xf>
    <xf numFmtId="0" fontId="7" fillId="0" borderId="3" xfId="1941" applyFont="1" applyBorder="1" applyAlignment="1">
      <alignment horizontal="left"/>
    </xf>
    <xf numFmtId="0" fontId="17" fillId="2" borderId="0" xfId="2206" applyFont="1" applyFill="1"/>
    <xf numFmtId="189" fontId="90" fillId="0" borderId="1" xfId="1691" applyNumberFormat="1" applyFont="1" applyFill="1" applyBorder="1" applyAlignment="1">
      <alignment horizontal="right" vertical="center"/>
    </xf>
    <xf numFmtId="189" fontId="88" fillId="0" borderId="1" xfId="1941" applyNumberFormat="1" applyFont="1" applyBorder="1" applyAlignment="1">
      <alignment horizontal="right"/>
    </xf>
    <xf numFmtId="49" fontId="20" fillId="0" borderId="0" xfId="2086" applyNumberFormat="1" applyFont="1" applyAlignment="1">
      <alignment horizontal="center" vertical="center"/>
    </xf>
    <xf numFmtId="49" fontId="79" fillId="49" borderId="1" xfId="2086" applyNumberFormat="1" applyFill="1" applyBorder="1">
      <alignment vertical="center"/>
    </xf>
    <xf numFmtId="0" fontId="79" fillId="49" borderId="1" xfId="2086" applyFill="1" applyBorder="1">
      <alignment vertical="center"/>
    </xf>
    <xf numFmtId="49" fontId="82" fillId="3" borderId="1" xfId="2086" applyNumberFormat="1" applyFont="1" applyFill="1" applyBorder="1">
      <alignment vertical="center"/>
    </xf>
    <xf numFmtId="0" fontId="82" fillId="3" borderId="1" xfId="2086" applyFont="1" applyFill="1" applyBorder="1">
      <alignment vertical="center"/>
    </xf>
    <xf numFmtId="49" fontId="79" fillId="50" borderId="1" xfId="2086" applyNumberFormat="1" applyFill="1" applyBorder="1">
      <alignment vertical="center"/>
    </xf>
    <xf numFmtId="0" fontId="79" fillId="50" borderId="1" xfId="2086" applyFill="1" applyBorder="1">
      <alignment vertical="center"/>
    </xf>
    <xf numFmtId="197" fontId="82" fillId="3" borderId="3" xfId="2086" applyNumberFormat="1" applyFont="1" applyFill="1" applyBorder="1">
      <alignment vertical="center"/>
    </xf>
    <xf numFmtId="0" fontId="79" fillId="3" borderId="3" xfId="2086" applyFill="1" applyBorder="1">
      <alignment vertical="center"/>
    </xf>
    <xf numFmtId="0" fontId="79" fillId="2" borderId="3" xfId="2086" applyFill="1" applyBorder="1">
      <alignment vertical="center"/>
    </xf>
    <xf numFmtId="198" fontId="79" fillId="49" borderId="1" xfId="2086" applyNumberFormat="1" applyFill="1" applyBorder="1">
      <alignment vertical="center"/>
    </xf>
    <xf numFmtId="0" fontId="4" fillId="0" borderId="0" xfId="2086" applyFont="1">
      <alignment vertical="center"/>
    </xf>
    <xf numFmtId="198" fontId="4" fillId="0" borderId="0" xfId="2086" applyNumberFormat="1" applyFont="1">
      <alignment vertical="center"/>
    </xf>
    <xf numFmtId="49" fontId="4" fillId="0" borderId="0" xfId="2086" applyNumberFormat="1" applyFont="1" applyAlignment="1">
      <alignment horizontal="center" vertical="center"/>
    </xf>
    <xf numFmtId="198" fontId="97" fillId="0" borderId="0" xfId="2086" applyNumberFormat="1" applyFont="1" applyAlignment="1">
      <alignment horizontal="center" vertical="center"/>
    </xf>
    <xf numFmtId="0" fontId="4" fillId="0" borderId="3" xfId="2086" applyFont="1" applyBorder="1" applyAlignment="1">
      <alignment horizontal="center" vertical="center" wrapText="1"/>
    </xf>
    <xf numFmtId="198" fontId="4" fillId="0" borderId="3" xfId="2086" applyNumberFormat="1" applyFont="1" applyBorder="1" applyAlignment="1">
      <alignment horizontal="center" vertical="center" wrapText="1"/>
    </xf>
    <xf numFmtId="198" fontId="4" fillId="49" borderId="1" xfId="2086" applyNumberFormat="1" applyFont="1" applyFill="1" applyBorder="1">
      <alignment vertical="center"/>
    </xf>
    <xf numFmtId="197" fontId="4" fillId="3" borderId="3" xfId="2086" applyNumberFormat="1" applyFont="1" applyFill="1" applyBorder="1">
      <alignment vertical="center"/>
    </xf>
    <xf numFmtId="198" fontId="4" fillId="3" borderId="3" xfId="2086" applyNumberFormat="1" applyFont="1" applyFill="1" applyBorder="1">
      <alignment vertical="center"/>
    </xf>
    <xf numFmtId="198" fontId="4" fillId="0" borderId="3" xfId="2086" applyNumberFormat="1" applyFont="1" applyBorder="1">
      <alignment vertical="center"/>
    </xf>
    <xf numFmtId="197" fontId="4" fillId="0" borderId="3" xfId="2086" applyNumberFormat="1" applyFont="1" applyBorder="1">
      <alignment vertical="center"/>
    </xf>
    <xf numFmtId="197" fontId="4" fillId="2" borderId="3" xfId="2086" applyNumberFormat="1" applyFont="1" applyFill="1" applyBorder="1">
      <alignment vertical="center"/>
    </xf>
    <xf numFmtId="198" fontId="4" fillId="2" borderId="3" xfId="2086" applyNumberFormat="1" applyFont="1" applyFill="1" applyBorder="1">
      <alignment vertical="center"/>
    </xf>
    <xf numFmtId="198" fontId="1" fillId="0" borderId="0" xfId="2035" applyNumberFormat="1" applyAlignment="1">
      <alignment vertical="center"/>
    </xf>
    <xf numFmtId="198" fontId="4" fillId="0" borderId="0" xfId="1691" applyNumberFormat="1" applyFont="1" applyBorder="1" applyAlignment="1" applyProtection="1">
      <alignment horizontal="right" wrapText="1"/>
      <protection locked="0"/>
    </xf>
    <xf numFmtId="198" fontId="5" fillId="0" borderId="1" xfId="2035" applyNumberFormat="1" applyFont="1" applyBorder="1" applyAlignment="1" applyProtection="1">
      <alignment horizontal="center" vertical="center" wrapText="1"/>
      <protection locked="0"/>
    </xf>
    <xf numFmtId="198" fontId="1" fillId="0" borderId="0" xfId="2035" applyNumberFormat="1" applyProtection="1">
      <protection locked="0"/>
    </xf>
    <xf numFmtId="198" fontId="1" fillId="0" borderId="0" xfId="2035" applyNumberFormat="1"/>
    <xf numFmtId="198" fontId="1" fillId="0" borderId="0" xfId="1691" applyNumberFormat="1" applyAlignment="1" applyProtection="1">
      <alignment wrapText="1"/>
      <protection locked="0"/>
    </xf>
    <xf numFmtId="0" fontId="86" fillId="0" borderId="1" xfId="0" applyFont="1" applyBorder="1" applyAlignment="1">
      <alignment horizontal="center" vertical="center"/>
    </xf>
    <xf numFmtId="189" fontId="6" fillId="0" borderId="1" xfId="1691" applyNumberFormat="1" applyFont="1" applyFill="1" applyBorder="1" applyAlignment="1" applyProtection="1">
      <alignment vertical="center"/>
      <protection locked="0"/>
    </xf>
    <xf numFmtId="189" fontId="4" fillId="0" borderId="1" xfId="1691" applyNumberFormat="1" applyFont="1" applyFill="1" applyBorder="1" applyAlignment="1" applyProtection="1">
      <alignment vertical="center"/>
      <protection locked="0"/>
    </xf>
    <xf numFmtId="189" fontId="4" fillId="0" borderId="1" xfId="1691" applyNumberFormat="1" applyFont="1" applyFill="1" applyBorder="1" applyAlignment="1" applyProtection="1">
      <alignment vertical="center" wrapText="1"/>
      <protection locked="0"/>
    </xf>
    <xf numFmtId="189" fontId="6" fillId="0" borderId="1" xfId="1691" applyNumberFormat="1" applyFont="1" applyFill="1" applyBorder="1" applyAlignment="1" applyProtection="1">
      <alignment vertical="center" wrapText="1"/>
      <protection locked="0"/>
    </xf>
    <xf numFmtId="198" fontId="4" fillId="0" borderId="1" xfId="2035" applyNumberFormat="1" applyFont="1" applyFill="1" applyBorder="1" applyAlignment="1" applyProtection="1">
      <alignment horizontal="right" vertical="center"/>
      <protection locked="0"/>
    </xf>
    <xf numFmtId="198" fontId="98" fillId="0" borderId="1" xfId="1691" applyNumberFormat="1" applyFont="1" applyBorder="1" applyAlignment="1" applyProtection="1">
      <alignment horizontal="right" vertical="center"/>
      <protection locked="0"/>
    </xf>
    <xf numFmtId="198" fontId="98" fillId="0" borderId="1" xfId="1691" applyNumberFormat="1" applyFont="1" applyBorder="1" applyAlignment="1" applyProtection="1">
      <alignment horizontal="right" vertical="center" wrapText="1"/>
      <protection locked="0"/>
    </xf>
    <xf numFmtId="0" fontId="10" fillId="48" borderId="1" xfId="2035" applyFont="1" applyFill="1" applyBorder="1" applyAlignment="1">
      <alignment horizontal="left" vertical="center" wrapText="1"/>
    </xf>
    <xf numFmtId="198" fontId="6" fillId="48" borderId="1" xfId="2035" applyNumberFormat="1" applyFont="1" applyFill="1" applyBorder="1" applyAlignment="1" applyProtection="1">
      <alignment horizontal="right" vertical="center"/>
      <protection locked="0"/>
    </xf>
    <xf numFmtId="198" fontId="6" fillId="52" borderId="1" xfId="2035" applyNumberFormat="1" applyFont="1" applyFill="1" applyBorder="1" applyAlignment="1" applyProtection="1">
      <alignment horizontal="right" vertical="center"/>
      <protection locked="0"/>
    </xf>
    <xf numFmtId="0" fontId="6" fillId="52" borderId="1" xfId="2035" applyFont="1" applyFill="1" applyBorder="1" applyAlignment="1" applyProtection="1">
      <alignment horizontal="center" vertical="center" wrapText="1"/>
      <protection locked="0"/>
    </xf>
    <xf numFmtId="0" fontId="6" fillId="48" borderId="1" xfId="1691" applyFont="1" applyFill="1" applyBorder="1" applyAlignment="1" applyProtection="1">
      <alignment horizontal="left" vertical="center" wrapText="1"/>
      <protection locked="0"/>
    </xf>
    <xf numFmtId="189" fontId="6" fillId="48" borderId="1" xfId="1691" applyNumberFormat="1" applyFont="1" applyFill="1" applyBorder="1" applyAlignment="1" applyProtection="1">
      <alignment vertical="center"/>
      <protection locked="0"/>
    </xf>
    <xf numFmtId="0" fontId="6" fillId="52" borderId="1" xfId="1691" applyFont="1" applyFill="1" applyBorder="1" applyAlignment="1" applyProtection="1">
      <alignment horizontal="center" vertical="center" wrapText="1"/>
      <protection locked="0"/>
    </xf>
    <xf numFmtId="189" fontId="6" fillId="52" borderId="1" xfId="1691" applyNumberFormat="1" applyFont="1" applyFill="1" applyBorder="1" applyAlignment="1" applyProtection="1">
      <alignment vertical="center"/>
      <protection locked="0"/>
    </xf>
    <xf numFmtId="0" fontId="0" fillId="53" borderId="0" xfId="0" applyFill="1" applyAlignment="1"/>
    <xf numFmtId="0" fontId="84" fillId="53" borderId="0" xfId="0" applyFont="1" applyFill="1" applyAlignment="1">
      <alignment horizontal="center" vertical="center"/>
    </xf>
    <xf numFmtId="0" fontId="85" fillId="53" borderId="0" xfId="0" applyFont="1" applyFill="1" applyAlignment="1"/>
    <xf numFmtId="0" fontId="85" fillId="53" borderId="0" xfId="0" applyFont="1" applyFill="1" applyAlignment="1">
      <alignment horizontal="right"/>
    </xf>
    <xf numFmtId="0" fontId="8" fillId="53" borderId="1" xfId="0" applyFont="1" applyFill="1" applyBorder="1" applyAlignment="1">
      <alignment horizontal="center" vertical="center"/>
    </xf>
    <xf numFmtId="0" fontId="8" fillId="53" borderId="1" xfId="0" applyFont="1" applyFill="1" applyBorder="1" applyAlignment="1">
      <alignment horizontal="center" vertical="center" wrapText="1"/>
    </xf>
    <xf numFmtId="189" fontId="13" fillId="53" borderId="19" xfId="0" applyNumberFormat="1" applyFont="1" applyFill="1" applyBorder="1" applyAlignment="1" applyProtection="1">
      <alignment horizontal="right" vertical="center"/>
    </xf>
    <xf numFmtId="189" fontId="0" fillId="53" borderId="0" xfId="0" applyNumberFormat="1" applyFill="1" applyAlignment="1"/>
    <xf numFmtId="189" fontId="7" fillId="48" borderId="19" xfId="0" applyNumberFormat="1" applyFont="1" applyFill="1" applyBorder="1" applyAlignment="1" applyProtection="1">
      <alignment horizontal="right" vertical="center"/>
    </xf>
    <xf numFmtId="189" fontId="95" fillId="0" borderId="1" xfId="1941" applyNumberFormat="1" applyFont="1" applyBorder="1" applyAlignment="1">
      <alignment horizontal="right"/>
    </xf>
    <xf numFmtId="0" fontId="1" fillId="0" borderId="0" xfId="1691" applyFont="1" applyAlignment="1" applyProtection="1">
      <alignment vertical="center" wrapText="1"/>
      <protection locked="0"/>
    </xf>
    <xf numFmtId="0" fontId="100" fillId="0" borderId="1" xfId="2086" applyFont="1" applyBorder="1">
      <alignment vertical="center"/>
    </xf>
    <xf numFmtId="0" fontId="101" fillId="0" borderId="1" xfId="2086" applyFont="1" applyBorder="1">
      <alignment vertical="center"/>
    </xf>
    <xf numFmtId="0" fontId="101" fillId="3" borderId="1" xfId="2086" applyFont="1" applyFill="1" applyBorder="1">
      <alignment vertical="center"/>
    </xf>
    <xf numFmtId="0" fontId="100" fillId="3" borderId="1" xfId="2086" applyFont="1" applyFill="1" applyBorder="1">
      <alignment vertical="center"/>
    </xf>
    <xf numFmtId="0" fontId="25" fillId="0" borderId="0" xfId="2206" applyFont="1" applyFill="1" applyBorder="1" applyAlignment="1">
      <alignment horizontal="center"/>
    </xf>
    <xf numFmtId="0" fontId="18" fillId="0" borderId="0" xfId="0" applyFont="1" applyFill="1" applyBorder="1" applyAlignment="1">
      <alignment horizontal="center"/>
    </xf>
    <xf numFmtId="31" fontId="13" fillId="0" borderId="2" xfId="0" applyNumberFormat="1" applyFont="1" applyFill="1" applyBorder="1" applyAlignment="1">
      <alignment horizontal="right"/>
    </xf>
    <xf numFmtId="0" fontId="1" fillId="0" borderId="1" xfId="0" applyFont="1" applyFill="1" applyBorder="1" applyAlignment="1">
      <alignment horizontal="center" vertical="center"/>
    </xf>
    <xf numFmtId="49" fontId="20" fillId="0" borderId="0" xfId="2086" applyNumberFormat="1" applyFont="1" applyAlignment="1">
      <alignment horizontal="center" vertical="center"/>
    </xf>
    <xf numFmtId="0" fontId="79" fillId="51" borderId="4" xfId="2086" applyFill="1" applyBorder="1" applyAlignment="1">
      <alignment horizontal="center" vertical="center"/>
    </xf>
    <xf numFmtId="0" fontId="79" fillId="51" borderId="3" xfId="2086" applyFill="1" applyBorder="1" applyAlignment="1">
      <alignment horizontal="center" vertical="center"/>
    </xf>
    <xf numFmtId="0" fontId="7" fillId="0" borderId="4" xfId="1941" applyFont="1" applyBorder="1" applyAlignment="1">
      <alignment horizontal="left"/>
    </xf>
    <xf numFmtId="0" fontId="7" fillId="0" borderId="3" xfId="1941" applyFont="1" applyBorder="1" applyAlignment="1">
      <alignment horizontal="left"/>
    </xf>
    <xf numFmtId="0" fontId="1" fillId="0" borderId="0" xfId="2206" applyFont="1" applyAlignment="1">
      <alignment horizontal="left"/>
    </xf>
    <xf numFmtId="0" fontId="17" fillId="0" borderId="0" xfId="2206" applyAlignment="1">
      <alignment horizontal="left"/>
    </xf>
    <xf numFmtId="0" fontId="18" fillId="0" borderId="0" xfId="1941" applyFont="1" applyBorder="1" applyAlignment="1">
      <alignment horizontal="center"/>
    </xf>
    <xf numFmtId="31" fontId="13" fillId="0" borderId="2" xfId="1941" applyNumberFormat="1" applyFont="1" applyBorder="1" applyAlignment="1">
      <alignment horizontal="center"/>
    </xf>
    <xf numFmtId="0" fontId="2" fillId="0" borderId="4" xfId="1941" applyFont="1" applyBorder="1" applyAlignment="1">
      <alignment horizontal="center" vertical="center"/>
    </xf>
    <xf numFmtId="0" fontId="2" fillId="0" borderId="3" xfId="1941" applyFont="1" applyBorder="1" applyAlignment="1">
      <alignment horizontal="center" vertical="center"/>
    </xf>
    <xf numFmtId="0" fontId="7" fillId="0" borderId="1" xfId="1941" applyFont="1" applyBorder="1" applyAlignment="1">
      <alignment horizontal="left"/>
    </xf>
    <xf numFmtId="189" fontId="12" fillId="0" borderId="5" xfId="1691" applyNumberFormat="1" applyFont="1" applyFill="1" applyBorder="1" applyAlignment="1">
      <alignment horizontal="center" vertical="center" wrapText="1"/>
    </xf>
    <xf numFmtId="189" fontId="12" fillId="0" borderId="18" xfId="1691" applyNumberFormat="1" applyFont="1" applyFill="1" applyBorder="1" applyAlignment="1">
      <alignment horizontal="center" vertical="center" wrapText="1"/>
    </xf>
    <xf numFmtId="49" fontId="83" fillId="0" borderId="4" xfId="1691" applyNumberFormat="1" applyFont="1" applyFill="1" applyBorder="1" applyAlignment="1">
      <alignment horizontal="center" vertical="center"/>
    </xf>
    <xf numFmtId="49" fontId="83" fillId="0" borderId="6" xfId="1691" applyNumberFormat="1" applyFont="1" applyFill="1" applyBorder="1" applyAlignment="1">
      <alignment horizontal="center" vertical="center"/>
    </xf>
    <xf numFmtId="49" fontId="83" fillId="0" borderId="3" xfId="1691" applyNumberFormat="1" applyFont="1" applyFill="1" applyBorder="1" applyAlignment="1">
      <alignment horizontal="center" vertical="center"/>
    </xf>
    <xf numFmtId="0" fontId="93" fillId="0" borderId="0" xfId="1691" applyFont="1" applyFill="1" applyBorder="1" applyAlignment="1">
      <alignment horizontal="center" vertical="center"/>
    </xf>
    <xf numFmtId="31" fontId="12" fillId="0" borderId="2" xfId="1691" applyNumberFormat="1" applyFont="1" applyFill="1" applyBorder="1" applyAlignment="1">
      <alignment horizontal="left" vertical="center"/>
    </xf>
    <xf numFmtId="196" fontId="12" fillId="0" borderId="2" xfId="1691" applyNumberFormat="1" applyFont="1" applyFill="1" applyBorder="1" applyAlignment="1">
      <alignment horizontal="left" vertical="center"/>
    </xf>
    <xf numFmtId="0" fontId="12" fillId="0" borderId="1" xfId="1691" applyFont="1" applyFill="1" applyBorder="1" applyAlignment="1">
      <alignment horizontal="center" vertical="center"/>
    </xf>
    <xf numFmtId="0" fontId="84" fillId="0" borderId="0" xfId="0" applyFont="1" applyAlignment="1">
      <alignment horizontal="center" vertical="center"/>
    </xf>
    <xf numFmtId="0" fontId="99" fillId="0" borderId="0" xfId="0" applyFont="1" applyAlignment="1">
      <alignment vertical="center" wrapText="1"/>
    </xf>
    <xf numFmtId="0" fontId="14" fillId="0" borderId="0" xfId="0" applyFont="1" applyAlignment="1">
      <alignment horizontal="center" vertical="center"/>
    </xf>
    <xf numFmtId="0" fontId="0" fillId="0" borderId="2" xfId="0" applyBorder="1" applyAlignment="1">
      <alignment horizontal="right" vertical="center"/>
    </xf>
    <xf numFmtId="189" fontId="90" fillId="48" borderId="1" xfId="344" applyNumberFormat="1" applyFont="1" applyFill="1" applyBorder="1" applyAlignment="1">
      <alignment horizontal="left" vertical="center" wrapText="1" shrinkToFit="1"/>
    </xf>
    <xf numFmtId="189" fontId="90" fillId="48" borderId="1" xfId="344" applyNumberFormat="1" applyFont="1" applyFill="1" applyBorder="1" applyAlignment="1">
      <alignment horizontal="left" vertical="center" wrapText="1"/>
    </xf>
    <xf numFmtId="189" fontId="94" fillId="0" borderId="0" xfId="344" applyNumberFormat="1" applyFont="1" applyFill="1" applyAlignment="1">
      <alignment horizontal="center"/>
    </xf>
    <xf numFmtId="189" fontId="11" fillId="2" borderId="1" xfId="0" applyNumberFormat="1" applyFont="1" applyFill="1" applyBorder="1" applyAlignment="1">
      <alignment horizontal="left" vertical="center" wrapText="1"/>
    </xf>
    <xf numFmtId="189" fontId="90" fillId="48" borderId="1" xfId="344" applyNumberFormat="1" applyFont="1" applyFill="1" applyBorder="1" applyAlignment="1">
      <alignment horizontal="center" vertical="center" wrapText="1"/>
    </xf>
    <xf numFmtId="189" fontId="11" fillId="2" borderId="1" xfId="344" applyNumberFormat="1" applyFont="1" applyFill="1" applyBorder="1" applyAlignment="1">
      <alignment horizontal="left" vertical="center" wrapText="1" shrinkToFit="1"/>
    </xf>
    <xf numFmtId="189" fontId="11" fillId="2" borderId="1" xfId="344" applyNumberFormat="1" applyFont="1" applyFill="1" applyBorder="1" applyAlignment="1">
      <alignment horizontal="left" vertical="center" wrapText="1"/>
    </xf>
    <xf numFmtId="0" fontId="3" fillId="0" borderId="0" xfId="2035" applyFont="1" applyBorder="1" applyAlignment="1" applyProtection="1">
      <alignment horizontal="center" vertical="center" wrapText="1"/>
      <protection locked="0"/>
    </xf>
    <xf numFmtId="0" fontId="3" fillId="0" borderId="0" xfId="1691" applyFont="1" applyBorder="1" applyAlignment="1" applyProtection="1">
      <alignment horizontal="center" vertical="center" wrapText="1"/>
      <protection locked="0"/>
    </xf>
  </cellXfs>
  <cellStyles count="3013">
    <cellStyle name="?鹎%U龡&amp;H齲_x0001_C铣_x0014__x0007__x0001__x0001_" xfId="99"/>
    <cellStyle name="_2006－2009年结余结转情况" xfId="101"/>
    <cellStyle name="_ET_STYLE_NoName_00_" xfId="90"/>
    <cellStyle name="0,0_x000d_&#10;NA_x000d_&#10;" xfId="48"/>
    <cellStyle name="20% - 强调文字颜色 1 2" xfId="6"/>
    <cellStyle name="20% - 强调文字颜色 2 2" xfId="104"/>
    <cellStyle name="20% - 强调文字颜色 3 2" xfId="106"/>
    <cellStyle name="20% - 强调文字颜色 4 2" xfId="108"/>
    <cellStyle name="20% - 强调文字颜色 5 2" xfId="111"/>
    <cellStyle name="20% - 强调文字颜色 6 2" xfId="113"/>
    <cellStyle name="40% - 强调文字颜色 1 2" xfId="92"/>
    <cellStyle name="40% - 强调文字颜色 2 2" xfId="93"/>
    <cellStyle name="40% - 强调文字颜色 3 2" xfId="114"/>
    <cellStyle name="40% - 强调文字颜色 4 2" xfId="60"/>
    <cellStyle name="40% - 强调文字颜色 5 2" xfId="95"/>
    <cellStyle name="40% - 强调文字颜色 6 2" xfId="97"/>
    <cellStyle name="60% - 强调文字颜色 1 2" xfId="115"/>
    <cellStyle name="60% - 强调文字颜色 2 2" xfId="116"/>
    <cellStyle name="60% - 强调文字颜色 3 2" xfId="121"/>
    <cellStyle name="60% - 强调文字颜色 4 2" xfId="123"/>
    <cellStyle name="60% - 强调文字颜色 5 2" xfId="125"/>
    <cellStyle name="60% - 强调文字颜色 6 2" xfId="127"/>
    <cellStyle name="Accent1" xfId="129"/>
    <cellStyle name="Accent1 - 20%" xfId="130"/>
    <cellStyle name="Accent1 - 20% 2" xfId="134"/>
    <cellStyle name="Accent1 - 20% 3" xfId="137"/>
    <cellStyle name="Accent1 - 40%" xfId="141"/>
    <cellStyle name="Accent1 - 40% 2" xfId="143"/>
    <cellStyle name="Accent1 - 40% 3" xfId="144"/>
    <cellStyle name="Accent1 - 60%" xfId="145"/>
    <cellStyle name="Accent1 - 60% 2" xfId="147"/>
    <cellStyle name="Accent1 - 60% 3" xfId="148"/>
    <cellStyle name="Accent1 2" xfId="151"/>
    <cellStyle name="Accent1 3" xfId="152"/>
    <cellStyle name="Accent1 4" xfId="154"/>
    <cellStyle name="Accent1_2006年33甘肃" xfId="155"/>
    <cellStyle name="Accent2" xfId="158"/>
    <cellStyle name="Accent2 - 20%" xfId="160"/>
    <cellStyle name="Accent2 - 20% 2" xfId="162"/>
    <cellStyle name="Accent2 - 20% 3" xfId="166"/>
    <cellStyle name="Accent2 - 40%" xfId="9"/>
    <cellStyle name="Accent2 - 40% 2" xfId="78"/>
    <cellStyle name="Accent2 - 40% 3" xfId="80"/>
    <cellStyle name="Accent2 - 60%" xfId="24"/>
    <cellStyle name="Accent2 - 60% 2" xfId="167"/>
    <cellStyle name="Accent2 - 60% 3" xfId="171"/>
    <cellStyle name="Accent2 2" xfId="176"/>
    <cellStyle name="Accent2 3" xfId="178"/>
    <cellStyle name="Accent2 4" xfId="179"/>
    <cellStyle name="Accent2_2006年33甘肃" xfId="181"/>
    <cellStyle name="Accent3" xfId="184"/>
    <cellStyle name="Accent3 - 20%" xfId="185"/>
    <cellStyle name="Accent3 - 20% 2" xfId="188"/>
    <cellStyle name="Accent3 - 20% 3" xfId="192"/>
    <cellStyle name="Accent3 - 40%" xfId="194"/>
    <cellStyle name="Accent3 - 40% 2" xfId="196"/>
    <cellStyle name="Accent3 - 40% 3" xfId="199"/>
    <cellStyle name="Accent3 - 60%" xfId="202"/>
    <cellStyle name="Accent3 - 60% 2" xfId="206"/>
    <cellStyle name="Accent3 - 60% 3" xfId="208"/>
    <cellStyle name="Accent3 2" xfId="211"/>
    <cellStyle name="Accent3 3" xfId="217"/>
    <cellStyle name="Accent3 4" xfId="222"/>
    <cellStyle name="Accent3_2006年33甘肃" xfId="225"/>
    <cellStyle name="Accent4" xfId="227"/>
    <cellStyle name="Accent4 - 20%" xfId="228"/>
    <cellStyle name="Accent4 - 20% 2" xfId="231"/>
    <cellStyle name="Accent4 - 20% 3" xfId="233"/>
    <cellStyle name="Accent4 - 40%" xfId="236"/>
    <cellStyle name="Accent4 - 40% 2" xfId="243"/>
    <cellStyle name="Accent4 - 40% 3" xfId="245"/>
    <cellStyle name="Accent4 - 60%" xfId="198"/>
    <cellStyle name="Accent4 - 60% 2" xfId="249"/>
    <cellStyle name="Accent4 - 60% 3" xfId="252"/>
    <cellStyle name="Accent4 2" xfId="258"/>
    <cellStyle name="Accent4 3" xfId="261"/>
    <cellStyle name="Accent4 4" xfId="262"/>
    <cellStyle name="Accent5" xfId="266"/>
    <cellStyle name="Accent5 - 20%" xfId="267"/>
    <cellStyle name="Accent5 - 20% 2" xfId="270"/>
    <cellStyle name="Accent5 - 20% 3" xfId="275"/>
    <cellStyle name="Accent5 - 40%" xfId="282"/>
    <cellStyle name="Accent5 - 40% 2" xfId="285"/>
    <cellStyle name="Accent5 - 40% 3" xfId="288"/>
    <cellStyle name="Accent5 - 60%" xfId="291"/>
    <cellStyle name="Accent5 - 60% 2" xfId="294"/>
    <cellStyle name="Accent5 - 60% 3" xfId="299"/>
    <cellStyle name="Accent5 2" xfId="186"/>
    <cellStyle name="Accent5 3" xfId="302"/>
    <cellStyle name="Accent5 4" xfId="304"/>
    <cellStyle name="Accent6" xfId="260"/>
    <cellStyle name="Accent6 - 20%" xfId="307"/>
    <cellStyle name="Accent6 - 20% 2" xfId="309"/>
    <cellStyle name="Accent6 - 20% 3" xfId="313"/>
    <cellStyle name="Accent6 - 40%" xfId="242"/>
    <cellStyle name="Accent6 - 40% 2" xfId="314"/>
    <cellStyle name="Accent6 - 40% 3" xfId="316"/>
    <cellStyle name="Accent6 - 60%" xfId="319"/>
    <cellStyle name="Accent6 - 60% 2" xfId="328"/>
    <cellStyle name="Accent6 - 60% 3" xfId="329"/>
    <cellStyle name="Accent6 2" xfId="51"/>
    <cellStyle name="Accent6 3" xfId="29"/>
    <cellStyle name="Accent6 4" xfId="19"/>
    <cellStyle name="Accent6_2006年33甘肃" xfId="330"/>
    <cellStyle name="Calc Currency (0)" xfId="337"/>
    <cellStyle name="Comma [0]" xfId="340"/>
    <cellStyle name="comma zerodec" xfId="343"/>
    <cellStyle name="Comma_1995" xfId="345"/>
    <cellStyle name="Currency [0]" xfId="65"/>
    <cellStyle name="Currency_1995" xfId="348"/>
    <cellStyle name="Currency1" xfId="351"/>
    <cellStyle name="Date" xfId="353"/>
    <cellStyle name="Dollar (zero dec)" xfId="355"/>
    <cellStyle name="Fixed" xfId="358"/>
    <cellStyle name="gcd" xfId="360"/>
    <cellStyle name="Grey" xfId="365"/>
    <cellStyle name="Header1" xfId="368"/>
    <cellStyle name="Header2" xfId="369"/>
    <cellStyle name="HEADING1" xfId="370"/>
    <cellStyle name="HEADING2" xfId="371"/>
    <cellStyle name="Input [yellow]" xfId="372"/>
    <cellStyle name="no dec" xfId="375"/>
    <cellStyle name="no dec 2" xfId="379"/>
    <cellStyle name="Norma,_laroux_4_营业在建 (2)_E21" xfId="382"/>
    <cellStyle name="Normal - Style1" xfId="385"/>
    <cellStyle name="Normal_#10-Headcount" xfId="388"/>
    <cellStyle name="Percent [2]" xfId="389"/>
    <cellStyle name="Percent_laroux" xfId="247"/>
    <cellStyle name="RowLevel_0" xfId="390"/>
    <cellStyle name="Total" xfId="216"/>
    <cellStyle name="Total 2" xfId="396"/>
    <cellStyle name="百分比 2" xfId="398"/>
    <cellStyle name="百分比 2 2" xfId="401"/>
    <cellStyle name="百分比 3" xfId="403"/>
    <cellStyle name="百分比 3 2" xfId="404"/>
    <cellStyle name="百分比 4" xfId="47"/>
    <cellStyle name="百分比 4 2" xfId="406"/>
    <cellStyle name="百分比 4 3" xfId="190"/>
    <cellStyle name="标题 1 2" xfId="408"/>
    <cellStyle name="标题 2 2" xfId="367"/>
    <cellStyle name="标题 3 2" xfId="413"/>
    <cellStyle name="标题 4 2" xfId="416"/>
    <cellStyle name="标题 5" xfId="421"/>
    <cellStyle name="表标题" xfId="424"/>
    <cellStyle name="表标题 2" xfId="425"/>
    <cellStyle name="表标题 3" xfId="397"/>
    <cellStyle name="差 2" xfId="426"/>
    <cellStyle name="差_00省级(打印)" xfId="253"/>
    <cellStyle name="差_00省级(打印) 2" xfId="429"/>
    <cellStyle name="差_00省级(打印) 3" xfId="238"/>
    <cellStyle name="差_00省级(打印) 4" xfId="433"/>
    <cellStyle name="差_03昭通" xfId="98"/>
    <cellStyle name="差_03昭通 2" xfId="436"/>
    <cellStyle name="差_03昭通 3" xfId="354"/>
    <cellStyle name="差_03昭通 4" xfId="439"/>
    <cellStyle name="差_0502通海县" xfId="440"/>
    <cellStyle name="差_0502通海县 2" xfId="445"/>
    <cellStyle name="差_0502通海县 3" xfId="356"/>
    <cellStyle name="差_0502通海县 4" xfId="447"/>
    <cellStyle name="差_05潍坊" xfId="451"/>
    <cellStyle name="差_05潍坊 2" xfId="392"/>
    <cellStyle name="差_05潍坊 3" xfId="455"/>
    <cellStyle name="差_0605石屏县" xfId="459"/>
    <cellStyle name="差_0605石屏县 2" xfId="460"/>
    <cellStyle name="差_0605石屏县 3" xfId="463"/>
    <cellStyle name="差_0605石屏县 4" xfId="465"/>
    <cellStyle name="差_0605石屏县_财力性转移支付2010年预算参考数" xfId="466"/>
    <cellStyle name="差_0605石屏县_财力性转移支付2010年预算参考数 2" xfId="467"/>
    <cellStyle name="差_0605石屏县_财力性转移支付2010年预算参考数 3" xfId="469"/>
    <cellStyle name="差_0605石屏县_财力性转移支付2010年预算参考数 4" xfId="419"/>
    <cellStyle name="差_07临沂" xfId="244"/>
    <cellStyle name="差_07临沂 2" xfId="315"/>
    <cellStyle name="差_07临沂 3" xfId="318"/>
    <cellStyle name="差_07临沂 4" xfId="475"/>
    <cellStyle name="差_09黑龙江" xfId="479"/>
    <cellStyle name="差_09黑龙江 2" xfId="255"/>
    <cellStyle name="差_09黑龙江 3" xfId="482"/>
    <cellStyle name="差_09黑龙江 4" xfId="195"/>
    <cellStyle name="差_09黑龙江_财力性转移支付2010年预算参考数" xfId="486"/>
    <cellStyle name="差_09黑龙江_财力性转移支付2010年预算参考数 2" xfId="487"/>
    <cellStyle name="差_09黑龙江_财力性转移支付2010年预算参考数 3" xfId="488"/>
    <cellStyle name="差_09黑龙江_财力性转移支付2010年预算参考数 4" xfId="490"/>
    <cellStyle name="差_1" xfId="492"/>
    <cellStyle name="差_1 2" xfId="100"/>
    <cellStyle name="差_1 3" xfId="494"/>
    <cellStyle name="差_1 4" xfId="496"/>
    <cellStyle name="差_1_财力性转移支付2010年预算参考数" xfId="177"/>
    <cellStyle name="差_1_财力性转移支付2010年预算参考数 2" xfId="500"/>
    <cellStyle name="差_1_财力性转移支付2010年预算参考数 3" xfId="504"/>
    <cellStyle name="差_1_财力性转移支付2010年预算参考数 4" xfId="507"/>
    <cellStyle name="差_1110洱源县" xfId="456"/>
    <cellStyle name="差_1110洱源县 2" xfId="508"/>
    <cellStyle name="差_1110洱源县 3" xfId="36"/>
    <cellStyle name="差_1110洱源县 4" xfId="320"/>
    <cellStyle name="差_1110洱源县_财力性转移支付2010年预算参考数" xfId="510"/>
    <cellStyle name="差_1110洱源县_财力性转移支付2010年预算参考数 2" xfId="512"/>
    <cellStyle name="差_1110洱源县_财力性转移支付2010年预算参考数 3" xfId="156"/>
    <cellStyle name="差_1110洱源县_财力性转移支付2010年预算参考数 4" xfId="516"/>
    <cellStyle name="差_11大理" xfId="518"/>
    <cellStyle name="差_11大理 2" xfId="12"/>
    <cellStyle name="差_11大理 3" xfId="519"/>
    <cellStyle name="差_11大理 4" xfId="112"/>
    <cellStyle name="差_11大理_财力性转移支付2010年预算参考数" xfId="520"/>
    <cellStyle name="差_11大理_财力性转移支付2010年预算参考数 2" xfId="521"/>
    <cellStyle name="差_11大理_财力性转移支付2010年预算参考数 3" xfId="523"/>
    <cellStyle name="差_11大理_财力性转移支付2010年预算参考数 4" xfId="525"/>
    <cellStyle name="差_12滨州" xfId="310"/>
    <cellStyle name="差_12滨州 2" xfId="73"/>
    <cellStyle name="差_12滨州 3" xfId="74"/>
    <cellStyle name="差_12滨州 4" xfId="17"/>
    <cellStyle name="差_12滨州_财力性转移支付2010年预算参考数" xfId="400"/>
    <cellStyle name="差_12滨州_财力性转移支付2010年预算参考数 2" xfId="402"/>
    <cellStyle name="差_12滨州_财力性转移支付2010年预算参考数 3" xfId="530"/>
    <cellStyle name="差_12滨州_财力性转移支付2010年预算参考数 4" xfId="534"/>
    <cellStyle name="差_14安徽" xfId="464"/>
    <cellStyle name="差_14安徽 2" xfId="535"/>
    <cellStyle name="差_14安徽 3" xfId="537"/>
    <cellStyle name="差_14安徽 4" xfId="499"/>
    <cellStyle name="差_14安徽_财力性转移支付2010年预算参考数" xfId="539"/>
    <cellStyle name="差_14安徽_财力性转移支付2010年预算参考数 2" xfId="542"/>
    <cellStyle name="差_14安徽_财力性转移支付2010年预算参考数 3" xfId="544"/>
    <cellStyle name="差_14安徽_财力性转移支付2010年预算参考数 4" xfId="182"/>
    <cellStyle name="差_2" xfId="546"/>
    <cellStyle name="差_2 2" xfId="548"/>
    <cellStyle name="差_2 3" xfId="549"/>
    <cellStyle name="差_2 4" xfId="393"/>
    <cellStyle name="差_2_财力性转移支付2010年预算参考数" xfId="89"/>
    <cellStyle name="差_2_财力性转移支付2010年预算参考数 2" xfId="550"/>
    <cellStyle name="差_2_财力性转移支付2010年预算参考数 3" xfId="555"/>
    <cellStyle name="差_2_财力性转移支付2010年预算参考数 4" xfId="558"/>
    <cellStyle name="差_2006年22湖南" xfId="559"/>
    <cellStyle name="差_2006年22湖南 2" xfId="359"/>
    <cellStyle name="差_2006年22湖南 3" xfId="560"/>
    <cellStyle name="差_2006年22湖南 4" xfId="362"/>
    <cellStyle name="差_2006年22湖南_财力性转移支付2010年预算参考数" xfId="230"/>
    <cellStyle name="差_2006年22湖南_财力性转移支付2010年预算参考数 2" xfId="232"/>
    <cellStyle name="差_2006年22湖南_财力性转移支付2010年预算参考数 3" xfId="235"/>
    <cellStyle name="差_2006年22湖南_财力性转移支付2010年预算参考数 4" xfId="169"/>
    <cellStyle name="差_2006年27重庆" xfId="567"/>
    <cellStyle name="差_2006年27重庆 2" xfId="568"/>
    <cellStyle name="差_2006年27重庆 3" xfId="569"/>
    <cellStyle name="差_2006年27重庆 4" xfId="570"/>
    <cellStyle name="差_2006年27重庆_财力性转移支付2010年预算参考数" xfId="254"/>
    <cellStyle name="差_2006年27重庆_财力性转移支付2010年预算参考数 2" xfId="431"/>
    <cellStyle name="差_2006年27重庆_财力性转移支付2010年预算参考数 3" xfId="240"/>
    <cellStyle name="差_2006年27重庆_财力性转移支付2010年预算参考数 4" xfId="435"/>
    <cellStyle name="差_2006年28四川" xfId="45"/>
    <cellStyle name="差_2006年28四川 2" xfId="221"/>
    <cellStyle name="差_2006年28四川 3" xfId="571"/>
    <cellStyle name="差_2006年28四川 4" xfId="572"/>
    <cellStyle name="差_2006年28四川_财力性转移支付2010年预算参考数" xfId="292"/>
    <cellStyle name="差_2006年28四川_财力性转移支付2010年预算参考数 2" xfId="295"/>
    <cellStyle name="差_2006年28四川_财力性转移支付2010年预算参考数 3" xfId="300"/>
    <cellStyle name="差_2006年28四川_财力性转移支付2010年预算参考数 4" xfId="268"/>
    <cellStyle name="差_2006年30云南" xfId="574"/>
    <cellStyle name="差_2006年30云南 2" xfId="575"/>
    <cellStyle name="差_2006年30云南 3" xfId="124"/>
    <cellStyle name="差_2006年30云南 4" xfId="576"/>
    <cellStyle name="差_2006年33甘肃" xfId="577"/>
    <cellStyle name="差_2006年33甘肃 2" xfId="218"/>
    <cellStyle name="差_2006年33甘肃 3" xfId="223"/>
    <cellStyle name="差_2006年34青海" xfId="578"/>
    <cellStyle name="差_2006年34青海 2" xfId="581"/>
    <cellStyle name="差_2006年34青海 3" xfId="582"/>
    <cellStyle name="差_2006年34青海 4" xfId="583"/>
    <cellStyle name="差_2006年34青海_财力性转移支付2010年预算参考数" xfId="81"/>
    <cellStyle name="差_2006年34青海_财力性转移支付2010年预算参考数 2" xfId="536"/>
    <cellStyle name="差_2006年34青海_财力性转移支付2010年预算参考数 3" xfId="498"/>
    <cellStyle name="差_2006年34青海_财力性转移支付2010年预算参考数 4" xfId="501"/>
    <cellStyle name="差_2006年全省财力计算表（中央、决算）" xfId="86"/>
    <cellStyle name="差_2006年全省财力计算表（中央、决算） 2" xfId="126"/>
    <cellStyle name="差_2006年全省财力计算表（中央、决算） 3" xfId="452"/>
    <cellStyle name="差_2006年全省财力计算表（中央、决算） 4" xfId="585"/>
    <cellStyle name="差_2006年水利统计指标统计表" xfId="586"/>
    <cellStyle name="差_2006年水利统计指标统计表 2" xfId="14"/>
    <cellStyle name="差_2006年水利统计指标统计表 3" xfId="587"/>
    <cellStyle name="差_2006年水利统计指标统计表 4" xfId="588"/>
    <cellStyle name="差_2006年水利统计指标统计表_财力性转移支付2010年预算参考数" xfId="589"/>
    <cellStyle name="差_2006年水利统计指标统计表_财力性转移支付2010年预算参考数 2" xfId="138"/>
    <cellStyle name="差_2006年水利统计指标统计表_财力性转移支付2010年预算参考数 3" xfId="592"/>
    <cellStyle name="差_2006年水利统计指标统计表_财力性转移支付2010年预算参考数 4" xfId="593"/>
    <cellStyle name="差_2007年收支情况及2008年收支预计表(汇总表)" xfId="303"/>
    <cellStyle name="差_2007年收支情况及2008年收支预计表(汇总表) 2" xfId="594"/>
    <cellStyle name="差_2007年收支情况及2008年收支预计表(汇总表) 3" xfId="597"/>
    <cellStyle name="差_2007年收支情况及2008年收支预计表(汇总表) 4" xfId="601"/>
    <cellStyle name="差_2007年收支情况及2008年收支预计表(汇总表)_财力性转移支付2010年预算参考数" xfId="411"/>
    <cellStyle name="差_2007年收支情况及2008年收支预计表(汇总表)_财力性转移支付2010年预算参考数 2" xfId="605"/>
    <cellStyle name="差_2007年收支情况及2008年收支预计表(汇总表)_财力性转移支付2010年预算参考数 3" xfId="607"/>
    <cellStyle name="差_2007年收支情况及2008年收支预计表(汇总表)_财力性转移支付2010年预算参考数 4" xfId="608"/>
    <cellStyle name="差_2007年一般预算支出剔除" xfId="609"/>
    <cellStyle name="差_2007年一般预算支出剔除 2" xfId="611"/>
    <cellStyle name="差_2007年一般预算支出剔除 3" xfId="613"/>
    <cellStyle name="差_2007年一般预算支出剔除 4" xfId="349"/>
    <cellStyle name="差_2007年一般预算支出剔除_财力性转移支付2010年预算参考数" xfId="614"/>
    <cellStyle name="差_2007年一般预算支出剔除_财力性转移支付2010年预算参考数 2" xfId="20"/>
    <cellStyle name="差_2007年一般预算支出剔除_财力性转移支付2010年预算参考数 3" xfId="54"/>
    <cellStyle name="差_2007年一般预算支出剔除_财力性转移支付2010年预算参考数 4" xfId="88"/>
    <cellStyle name="差_2007一般预算支出口径剔除表" xfId="63"/>
    <cellStyle name="差_2007一般预算支出口径剔除表 2" xfId="483"/>
    <cellStyle name="差_2007一般预算支出口径剔除表 3" xfId="617"/>
    <cellStyle name="差_2007一般预算支出口径剔除表 4" xfId="618"/>
    <cellStyle name="差_2007一般预算支出口径剔除表_财力性转移支付2010年预算参考数" xfId="620"/>
    <cellStyle name="差_2007一般预算支出口径剔除表_财力性转移支付2010年预算参考数 2" xfId="623"/>
    <cellStyle name="差_2007一般预算支出口径剔除表_财力性转移支付2010年预算参考数 3" xfId="626"/>
    <cellStyle name="差_2007一般预算支出口径剔除表_财力性转移支付2010年预算参考数 4" xfId="627"/>
    <cellStyle name="差_2008计算资料（8月5）" xfId="149"/>
    <cellStyle name="差_2008计算资料（8月5） 2" xfId="209"/>
    <cellStyle name="差_2008计算资料（8月5） 3" xfId="629"/>
    <cellStyle name="差_2008年全省汇总收支计算表" xfId="172"/>
    <cellStyle name="差_2008年全省汇总收支计算表 2" xfId="631"/>
    <cellStyle name="差_2008年全省汇总收支计算表 3" xfId="635"/>
    <cellStyle name="差_2008年全省汇总收支计算表 4" xfId="636"/>
    <cellStyle name="差_2008年全省汇总收支计算表_财力性转移支付2010年预算参考数" xfId="132"/>
    <cellStyle name="差_2008年全省汇总收支计算表_财力性转移支付2010年预算参考数 2" xfId="136"/>
    <cellStyle name="差_2008年全省汇总收支计算表_财力性转移支付2010年预算参考数 3" xfId="139"/>
    <cellStyle name="差_2008年全省汇总收支计算表_财力性转移支付2010年预算参考数 4" xfId="590"/>
    <cellStyle name="差_2008年一般预算支出预计" xfId="637"/>
    <cellStyle name="差_2008年一般预算支出预计 2" xfId="638"/>
    <cellStyle name="差_2008年一般预算支出预计 3" xfId="477"/>
    <cellStyle name="差_2008年一般预算支出预计 4" xfId="642"/>
    <cellStyle name="差_2008年预计支出与2007年对比" xfId="643"/>
    <cellStyle name="差_2008年预计支出与2007年对比 2" xfId="644"/>
    <cellStyle name="差_2008年预计支出与2007年对比 3" xfId="645"/>
    <cellStyle name="差_2008年预计支出与2007年对比 4" xfId="646"/>
    <cellStyle name="差_2008年支出核定" xfId="163"/>
    <cellStyle name="差_2008年支出核定 2" xfId="647"/>
    <cellStyle name="差_2008年支出核定 3" xfId="649"/>
    <cellStyle name="差_2008年支出核定 4" xfId="491"/>
    <cellStyle name="差_2008年支出调整" xfId="651"/>
    <cellStyle name="差_2008年支出调整 2" xfId="653"/>
    <cellStyle name="差_2008年支出调整 3" xfId="655"/>
    <cellStyle name="差_2008年支出调整 4" xfId="338"/>
    <cellStyle name="差_2008年支出调整_财力性转移支付2010年预算参考数" xfId="656"/>
    <cellStyle name="差_2008年支出调整_财力性转移支付2010年预算参考数 2" xfId="658"/>
    <cellStyle name="差_2008年支出调整_财力性转移支付2010年预算参考数 3" xfId="660"/>
    <cellStyle name="差_2008年支出调整_财力性转移支付2010年预算参考数 4" xfId="661"/>
    <cellStyle name="差_2014年结算资金申请报告" xfId="610"/>
    <cellStyle name="差_2014年结算资金申请报告 2" xfId="600"/>
    <cellStyle name="差_2014年结算资金申请报告 3" xfId="662"/>
    <cellStyle name="差_2014年结算资金申请报告 4" xfId="663"/>
    <cellStyle name="差_2014年专项资金申请报告（第二批未解决）" xfId="427"/>
    <cellStyle name="差_2014年专项资金申请报告（第二批未解决） 2" xfId="664"/>
    <cellStyle name="差_2014年专项资金申请报告（第二批未解决） 3" xfId="621"/>
    <cellStyle name="差_2014年专项资金申请报告（第二批未解决） 4" xfId="625"/>
    <cellStyle name="差_2018年单位专项表" xfId="665"/>
    <cellStyle name="差_2018年单位专项表 2" xfId="444"/>
    <cellStyle name="差_2018年单位专项表 3" xfId="666"/>
    <cellStyle name="差_20河南" xfId="547"/>
    <cellStyle name="差_20河南 2" xfId="669"/>
    <cellStyle name="差_20河南 3" xfId="346"/>
    <cellStyle name="差_20河南 4" xfId="672"/>
    <cellStyle name="差_20河南_财力性转移支付2010年预算参考数" xfId="676"/>
    <cellStyle name="差_20河南_财力性转移支付2010年预算参考数 2" xfId="677"/>
    <cellStyle name="差_20河南_财力性转移支付2010年预算参考数 3" xfId="679"/>
    <cellStyle name="差_20河南_财力性转移支付2010年预算参考数 4" xfId="681"/>
    <cellStyle name="差_22湖南" xfId="633"/>
    <cellStyle name="差_22湖南 2" xfId="685"/>
    <cellStyle name="差_22湖南 3" xfId="689"/>
    <cellStyle name="差_22湖南 4" xfId="691"/>
    <cellStyle name="差_22湖南_财力性转移支付2010年预算参考数" xfId="693"/>
    <cellStyle name="差_22湖南_财力性转移支付2010年预算参考数 2" xfId="696"/>
    <cellStyle name="差_22湖南_财力性转移支付2010年预算参考数 3" xfId="698"/>
    <cellStyle name="差_22湖南_财力性转移支付2010年预算参考数 4" xfId="515"/>
    <cellStyle name="差_27重庆" xfId="374"/>
    <cellStyle name="差_27重庆 2" xfId="381"/>
    <cellStyle name="差_27重庆 3" xfId="333"/>
    <cellStyle name="差_27重庆 4" xfId="699"/>
    <cellStyle name="差_27重庆_财力性转移支付2010年预算参考数" xfId="438"/>
    <cellStyle name="差_27重庆_财力性转移支付2010年预算参考数 2" xfId="522"/>
    <cellStyle name="差_27重庆_财力性转移支付2010年预算参考数 3" xfId="524"/>
    <cellStyle name="差_27重庆_财力性转移支付2010年预算参考数 4" xfId="702"/>
    <cellStyle name="差_28四川" xfId="704"/>
    <cellStyle name="差_28四川 2" xfId="675"/>
    <cellStyle name="差_28四川 3" xfId="705"/>
    <cellStyle name="差_28四川 4" xfId="706"/>
    <cellStyle name="差_28四川_财力性转移支付2010年预算参考数" xfId="707"/>
    <cellStyle name="差_28四川_财力性转移支付2010年预算参考数 2" xfId="527"/>
    <cellStyle name="差_28四川_财力性转移支付2010年预算参考数 3" xfId="531"/>
    <cellStyle name="差_28四川_财力性转移支付2010年预算参考数 4" xfId="709"/>
    <cellStyle name="差_30云南" xfId="414"/>
    <cellStyle name="差_30云南 2" xfId="711"/>
    <cellStyle name="差_30云南 3" xfId="714"/>
    <cellStyle name="差_30云南 4" xfId="102"/>
    <cellStyle name="差_30云南_1" xfId="4"/>
    <cellStyle name="差_30云南_1 2" xfId="505"/>
    <cellStyle name="差_30云南_1 3" xfId="432"/>
    <cellStyle name="差_30云南_1 4" xfId="241"/>
    <cellStyle name="差_30云南_1_财力性转移支付2010年预算参考数" xfId="8"/>
    <cellStyle name="差_30云南_1_财力性转移支付2010年预算参考数 2" xfId="472"/>
    <cellStyle name="差_30云南_1_财力性转移支付2010年预算参考数 3" xfId="109"/>
    <cellStyle name="差_30云南_1_财力性转移支付2010年预算参考数 4" xfId="715"/>
    <cellStyle name="差_33甘肃" xfId="716"/>
    <cellStyle name="差_33甘肃 2" xfId="449"/>
    <cellStyle name="差_33甘肃 3" xfId="674"/>
    <cellStyle name="差_34青海" xfId="718"/>
    <cellStyle name="差_34青海 2" xfId="133"/>
    <cellStyle name="差_34青海 3" xfId="720"/>
    <cellStyle name="差_34青海 4" xfId="722"/>
    <cellStyle name="差_34青海_1" xfId="724"/>
    <cellStyle name="差_34青海_1 2" xfId="489"/>
    <cellStyle name="差_34青海_1 3" xfId="725"/>
    <cellStyle name="差_34青海_1 4" xfId="652"/>
    <cellStyle name="差_34青海_1_财力性转移支付2010年预算参考数" xfId="727"/>
    <cellStyle name="差_34青海_1_财力性转移支付2010年预算参考数 2" xfId="728"/>
    <cellStyle name="差_34青海_1_财力性转移支付2010年预算参考数 3" xfId="729"/>
    <cellStyle name="差_34青海_1_财力性转移支付2010年预算参考数 4" xfId="204"/>
    <cellStyle name="差_34青海_财力性转移支付2010年预算参考数" xfId="120"/>
    <cellStyle name="差_34青海_财力性转移支付2010年预算参考数 2" xfId="41"/>
    <cellStyle name="差_34青海_财力性转移支付2010年预算参考数 3" xfId="326"/>
    <cellStyle name="差_34青海_财力性转移支付2010年预算参考数 4" xfId="561"/>
    <cellStyle name="差_5、2018年单位支出表、代编" xfId="173"/>
    <cellStyle name="差_530623_2006年县级财政报表附表" xfId="731"/>
    <cellStyle name="差_530623_2006年县级财政报表附表 2" xfId="376"/>
    <cellStyle name="差_530623_2006年县级财政报表附表 3" xfId="732"/>
    <cellStyle name="差_530629_2006年县级财政报表附表" xfId="734"/>
    <cellStyle name="差_530629_2006年县级财政报表附表 2" xfId="712"/>
    <cellStyle name="差_530629_2006年县级财政报表附表 3" xfId="103"/>
    <cellStyle name="差_530629_2006年县级财政报表附表 4" xfId="493"/>
    <cellStyle name="差_5334_2006年迪庆县级财政报表附表" xfId="735"/>
    <cellStyle name="差_5334_2006年迪庆县级财政报表附表 2" xfId="453"/>
    <cellStyle name="差_5334_2006年迪庆县级财政报表附表 3" xfId="584"/>
    <cellStyle name="差_5334_2006年迪庆县级财政报表附表 4" xfId="461"/>
    <cellStyle name="差_Book1" xfId="736"/>
    <cellStyle name="差_Book1 2" xfId="25"/>
    <cellStyle name="差_Book1 3" xfId="604"/>
    <cellStyle name="差_Book1 4" xfId="606"/>
    <cellStyle name="差_Book1_财力性转移支付2010年预算参考数" xfId="297"/>
    <cellStyle name="差_Book1_财力性转移支付2010年预算参考数 2" xfId="30"/>
    <cellStyle name="差_Book1_财力性转移支付2010年预算参考数 3" xfId="23"/>
    <cellStyle name="差_Book1_财力性转移支付2010年预算参考数 4" xfId="57"/>
    <cellStyle name="差_Book2" xfId="66"/>
    <cellStyle name="差_Book2 2" xfId="737"/>
    <cellStyle name="差_Book2 3" xfId="739"/>
    <cellStyle name="差_Book2 4" xfId="741"/>
    <cellStyle name="差_Book2_财力性转移支付2010年预算参考数" xfId="264"/>
    <cellStyle name="差_Book2_财力性转移支付2010年预算参考数 2" xfId="742"/>
    <cellStyle name="差_Book2_财力性转移支付2010年预算参考数 3" xfId="274"/>
    <cellStyle name="差_Book2_财力性转移支付2010年预算参考数 4" xfId="280"/>
    <cellStyle name="差_gdp" xfId="1"/>
    <cellStyle name="差_gdp 2" xfId="52"/>
    <cellStyle name="差_gdp 3" xfId="31"/>
    <cellStyle name="差_gdp 4" xfId="422"/>
    <cellStyle name="差_M01-2(州市补助收入)" xfId="180"/>
    <cellStyle name="差_M01-2(州市补助收入) 2" xfId="553"/>
    <cellStyle name="差_M01-2(州市补助收入) 3" xfId="556"/>
    <cellStyle name="差_M01-2(州市补助收入) 4" xfId="745"/>
    <cellStyle name="差_安徽 缺口县区测算(地方填报)1" xfId="200"/>
    <cellStyle name="差_安徽 缺口县区测算(地方填报)1 2" xfId="250"/>
    <cellStyle name="差_安徽 缺口县区测算(地方填报)1 3" xfId="256"/>
    <cellStyle name="差_安徽 缺口县区测算(地方填报)1 4" xfId="481"/>
    <cellStyle name="差_安徽 缺口县区测算(地方填报)1_财力性转移支付2010年预算参考数" xfId="27"/>
    <cellStyle name="差_安徽 缺口县区测算(地方填报)1_财力性转移支付2010年预算参考数 2" xfId="640"/>
    <cellStyle name="差_安徽 缺口县区测算(地方填报)1_财力性转移支付2010年预算参考数 3" xfId="726"/>
    <cellStyle name="差_安徽 缺口县区测算(地方填报)1_财力性转移支付2010年预算参考数 4" xfId="746"/>
    <cellStyle name="差_不含人员经费系数" xfId="632"/>
    <cellStyle name="差_不含人员经费系数 2" xfId="683"/>
    <cellStyle name="差_不含人员经费系数 3" xfId="687"/>
    <cellStyle name="差_不含人员经费系数 4" xfId="690"/>
    <cellStyle name="差_不含人员经费系数_财力性转移支付2010年预算参考数" xfId="692"/>
    <cellStyle name="差_不含人员经费系数_财力性转移支付2010年预算参考数 2" xfId="695"/>
    <cellStyle name="差_不含人员经费系数_财力性转移支付2010年预算参考数 3" xfId="697"/>
    <cellStyle name="差_不含人员经费系数_财力性转移支付2010年预算参考数 4" xfId="511"/>
    <cellStyle name="差_财政供养人员" xfId="747"/>
    <cellStyle name="差_财政供养人员 2" xfId="748"/>
    <cellStyle name="差_财政供养人员 3" xfId="749"/>
    <cellStyle name="差_财政供养人员 4" xfId="750"/>
    <cellStyle name="差_财政供养人员_财力性转移支付2010年预算参考数" xfId="752"/>
    <cellStyle name="差_财政供养人员_财力性转移支付2010年预算参考数 2" xfId="753"/>
    <cellStyle name="差_财政供养人员_财力性转移支付2010年预算参考数 3" xfId="140"/>
    <cellStyle name="差_财政供养人员_财力性转移支付2010年预算参考数 4" xfId="755"/>
    <cellStyle name="差_测算结果" xfId="756"/>
    <cellStyle name="差_测算结果 2" xfId="757"/>
    <cellStyle name="差_测算结果 3" xfId="759"/>
    <cellStyle name="差_测算结果 4" xfId="760"/>
    <cellStyle name="差_测算结果_财力性转移支付2010年预算参考数" xfId="761"/>
    <cellStyle name="差_测算结果_财力性转移支付2010年预算参考数 2" xfId="762"/>
    <cellStyle name="差_测算结果_财力性转移支付2010年预算参考数 3" xfId="763"/>
    <cellStyle name="差_测算结果_财力性转移支付2010年预算参考数 4" xfId="764"/>
    <cellStyle name="差_测算结果汇总" xfId="765"/>
    <cellStyle name="差_测算结果汇总 2" xfId="766"/>
    <cellStyle name="差_测算结果汇总 3" xfId="767"/>
    <cellStyle name="差_测算结果汇总 4" xfId="769"/>
    <cellStyle name="差_测算结果汇总_财力性转移支付2010年预算参考数" xfId="46"/>
    <cellStyle name="差_测算结果汇总_财力性转移支付2010年预算参考数 2" xfId="407"/>
    <cellStyle name="差_测算结果汇总_财力性转移支付2010年预算参考数 3" xfId="770"/>
    <cellStyle name="差_测算结果汇总_财力性转移支付2010年预算参考数 4" xfId="772"/>
    <cellStyle name="差_成本差异系数" xfId="773"/>
    <cellStyle name="差_成本差异系数 2" xfId="774"/>
    <cellStyle name="差_成本差异系数 3" xfId="775"/>
    <cellStyle name="差_成本差异系数 4" xfId="776"/>
    <cellStyle name="差_成本差异系数（含人口规模）" xfId="777"/>
    <cellStyle name="差_成本差异系数（含人口规模） 2" xfId="325"/>
    <cellStyle name="差_成本差异系数（含人口规模） 3" xfId="562"/>
    <cellStyle name="差_成本差异系数（含人口规模） 4" xfId="778"/>
    <cellStyle name="差_成本差异系数（含人口规模）_财力性转移支付2010年预算参考数" xfId="782"/>
    <cellStyle name="差_成本差异系数（含人口规模）_财力性转移支付2010年预算参考数 2" xfId="783"/>
    <cellStyle name="差_成本差异系数（含人口规模）_财力性转移支付2010年预算参考数 3" xfId="784"/>
    <cellStyle name="差_成本差异系数（含人口规模）_财力性转移支付2010年预算参考数 4" xfId="786"/>
    <cellStyle name="差_成本差异系数_财力性转移支付2010年预算参考数" xfId="788"/>
    <cellStyle name="差_成本差异系数_财力性转移支付2010年预算参考数 2" xfId="790"/>
    <cellStyle name="差_成本差异系数_财力性转移支付2010年预算参考数 3" xfId="44"/>
    <cellStyle name="差_成本差异系数_财力性转移支付2010年预算参考数 4" xfId="791"/>
    <cellStyle name="差_城建部门" xfId="792"/>
    <cellStyle name="差_城建部门 2" xfId="793"/>
    <cellStyle name="差_第五部分(才淼、饶永宏）" xfId="794"/>
    <cellStyle name="差_第五部分(才淼、饶永宏） 2" xfId="795"/>
    <cellStyle name="差_第五部分(才淼、饶永宏） 3" xfId="797"/>
    <cellStyle name="差_第五部分(才淼、饶永宏） 4" xfId="798"/>
    <cellStyle name="差_第一部分：综合全" xfId="799"/>
    <cellStyle name="差_第一部分：综合全 2" xfId="801"/>
    <cellStyle name="差_对口支援新疆资金规模测算表20100106" xfId="802"/>
    <cellStyle name="差_对口支援新疆资金规模测算表20100106 2" xfId="803"/>
    <cellStyle name="差_对口支援新疆资金规模测算表20100106 3" xfId="804"/>
    <cellStyle name="差_对口支援新疆资金规模测算表20100106 4" xfId="805"/>
    <cellStyle name="差_对口支援新疆资金规模测算表20100113" xfId="807"/>
    <cellStyle name="差_对口支援新疆资金规模测算表20100113 2" xfId="808"/>
    <cellStyle name="差_对口支援新疆资金规模测算表20100113 3" xfId="809"/>
    <cellStyle name="差_对口支援新疆资金规模测算表20100113 4" xfId="810"/>
    <cellStyle name="差_分析缺口率" xfId="811"/>
    <cellStyle name="差_分析缺口率 2" xfId="813"/>
    <cellStyle name="差_分析缺口率 3" xfId="815"/>
    <cellStyle name="差_分析缺口率 4" xfId="817"/>
    <cellStyle name="差_分析缺口率_财力性转移支付2010年预算参考数" xfId="818"/>
    <cellStyle name="差_分析缺口率_财力性转移支付2010年预算参考数 2" xfId="820"/>
    <cellStyle name="差_分析缺口率_财力性转移支付2010年预算参考数 3" xfId="509"/>
    <cellStyle name="差_分析缺口率_财力性转移支付2010年预算参考数 4" xfId="35"/>
    <cellStyle name="差_分县成本差异系数" xfId="821"/>
    <cellStyle name="差_分县成本差异系数 2" xfId="822"/>
    <cellStyle name="差_分县成本差异系数 3" xfId="823"/>
    <cellStyle name="差_分县成本差异系数 4" xfId="824"/>
    <cellStyle name="差_分县成本差异系数_不含人员经费系数" xfId="825"/>
    <cellStyle name="差_分县成本差异系数_不含人员经费系数 2" xfId="826"/>
    <cellStyle name="差_分县成本差异系数_不含人员经费系数 3" xfId="827"/>
    <cellStyle name="差_分县成本差异系数_不含人员经费系数 4" xfId="342"/>
    <cellStyle name="差_分县成本差异系数_不含人员经费系数_财力性转移支付2010年预算参考数" xfId="828"/>
    <cellStyle name="差_分县成本差异系数_不含人员经费系数_财力性转移支付2010年预算参考数 2" xfId="831"/>
    <cellStyle name="差_分县成本差异系数_不含人员经费系数_财力性转移支付2010年预算参考数 3" xfId="833"/>
    <cellStyle name="差_分县成本差异系数_不含人员经费系数_财力性转移支付2010年预算参考数 4" xfId="835"/>
    <cellStyle name="差_分县成本差异系数_财力性转移支付2010年预算参考数" xfId="619"/>
    <cellStyle name="差_分县成本差异系数_财力性转移支付2010年预算参考数 2" xfId="838"/>
    <cellStyle name="差_分县成本差异系数_财力性转移支付2010年预算参考数 3" xfId="839"/>
    <cellStyle name="差_分县成本差异系数_财力性转移支付2010年预算参考数 4" xfId="841"/>
    <cellStyle name="差_分县成本差异系数_民生政策最低支出需求" xfId="842"/>
    <cellStyle name="差_分县成本差异系数_民生政策最低支出需求 2" xfId="844"/>
    <cellStyle name="差_分县成本差异系数_民生政策最低支出需求 3" xfId="846"/>
    <cellStyle name="差_分县成本差异系数_民生政策最低支出需求 4" xfId="847"/>
    <cellStyle name="差_分县成本差异系数_民生政策最低支出需求_财力性转移支付2010年预算参考数" xfId="848"/>
    <cellStyle name="差_分县成本差异系数_民生政策最低支出需求_财力性转移支付2010年预算参考数 2" xfId="849"/>
    <cellStyle name="差_分县成本差异系数_民生政策最低支出需求_财力性转移支付2010年预算参考数 3" xfId="850"/>
    <cellStyle name="差_分县成本差异系数_民生政策最低支出需求_财力性转移支付2010年预算参考数 4" xfId="852"/>
    <cellStyle name="差_附表" xfId="853"/>
    <cellStyle name="差_附表 2" xfId="855"/>
    <cellStyle name="差_附表 3" xfId="856"/>
    <cellStyle name="差_附表 4" xfId="857"/>
    <cellStyle name="差_附表_财力性转移支付2010年预算参考数" xfId="269"/>
    <cellStyle name="差_附表_财力性转移支付2010年预算参考数 2" xfId="858"/>
    <cellStyle name="差_附表_财力性转移支付2010年预算参考数 3" xfId="859"/>
    <cellStyle name="差_附表_财力性转移支付2010年预算参考数 4" xfId="861"/>
    <cellStyle name="差_行政(燃修费)" xfId="863"/>
    <cellStyle name="差_行政(燃修费) 2" xfId="865"/>
    <cellStyle name="差_行政(燃修费) 3" xfId="867"/>
    <cellStyle name="差_行政(燃修费) 4" xfId="868"/>
    <cellStyle name="差_行政(燃修费)_不含人员经费系数" xfId="870"/>
    <cellStyle name="差_行政(燃修费)_不含人员经费系数 2" xfId="872"/>
    <cellStyle name="差_行政(燃修费)_不含人员经费系数 3" xfId="873"/>
    <cellStyle name="差_行政(燃修费)_不含人员经费系数 4" xfId="874"/>
    <cellStyle name="差_行政(燃修费)_不含人员经费系数_财力性转移支付2010年预算参考数" xfId="187"/>
    <cellStyle name="差_行政(燃修费)_不含人员经费系数_财力性转移支付2010年预算参考数 2" xfId="875"/>
    <cellStyle name="差_行政(燃修费)_不含人员经费系数_财力性转移支付2010年预算参考数 3" xfId="876"/>
    <cellStyle name="差_行政(燃修费)_不含人员经费系数_财力性转移支付2010年预算参考数 4" xfId="877"/>
    <cellStyle name="差_行政(燃修费)_财力性转移支付2010年预算参考数" xfId="878"/>
    <cellStyle name="差_行政(燃修费)_财力性转移支付2010年预算参考数 2" xfId="879"/>
    <cellStyle name="差_行政(燃修费)_财力性转移支付2010年预算参考数 3" xfId="880"/>
    <cellStyle name="差_行政(燃修费)_财力性转移支付2010年预算参考数 4" xfId="657"/>
    <cellStyle name="差_行政(燃修费)_民生政策最低支出需求" xfId="84"/>
    <cellStyle name="差_行政(燃修费)_民生政策最低支出需求 2" xfId="94"/>
    <cellStyle name="差_行政(燃修费)_民生政策最低支出需求 3" xfId="881"/>
    <cellStyle name="差_行政(燃修费)_民生政策最低支出需求 4" xfId="882"/>
    <cellStyle name="差_行政(燃修费)_民生政策最低支出需求_财力性转移支付2010年预算参考数" xfId="884"/>
    <cellStyle name="差_行政(燃修费)_民生政策最低支出需求_财力性转移支付2010年预算参考数 2" xfId="886"/>
    <cellStyle name="差_行政(燃修费)_民生政策最低支出需求_财力性转移支付2010年预算参考数 3" xfId="890"/>
    <cellStyle name="差_行政(燃修费)_民生政策最低支出需求_财力性转移支付2010年预算参考数 4" xfId="893"/>
    <cellStyle name="差_行政(燃修费)_县市旗测算-新科目（含人口规模效应）" xfId="894"/>
    <cellStyle name="差_行政(燃修费)_县市旗测算-新科目（含人口规模效应） 2" xfId="306"/>
    <cellStyle name="差_行政(燃修费)_县市旗测算-新科目（含人口规模效应） 3" xfId="814"/>
    <cellStyle name="差_行政(燃修费)_县市旗测算-新科目（含人口规模效应） 4" xfId="816"/>
    <cellStyle name="差_行政(燃修费)_县市旗测算-新科目（含人口规模效应）_财力性转移支付2010年预算参考数" xfId="897"/>
    <cellStyle name="差_行政(燃修费)_县市旗测算-新科目（含人口规模效应）_财力性转移支付2010年预算参考数 2" xfId="898"/>
    <cellStyle name="差_行政(燃修费)_县市旗测算-新科目（含人口规模效应）_财力性转移支付2010年预算参考数 3" xfId="901"/>
    <cellStyle name="差_行政(燃修费)_县市旗测算-新科目（含人口规模效应）_财力性转移支付2010年预算参考数 4" xfId="903"/>
    <cellStyle name="差_行政（人员）" xfId="905"/>
    <cellStyle name="差_行政（人员） 2" xfId="908"/>
    <cellStyle name="差_行政（人员） 3" xfId="910"/>
    <cellStyle name="差_行政（人员） 4" xfId="913"/>
    <cellStyle name="差_行政（人员）_不含人员经费系数" xfId="915"/>
    <cellStyle name="差_行政（人员）_不含人员经费系数 2" xfId="916"/>
    <cellStyle name="差_行政（人员）_不含人员经费系数 3" xfId="917"/>
    <cellStyle name="差_行政（人员）_不含人员经费系数 4" xfId="918"/>
    <cellStyle name="差_行政（人员）_不含人员经费系数_财力性转移支付2010年预算参考数" xfId="919"/>
    <cellStyle name="差_行政（人员）_不含人员经费系数_财力性转移支付2010年预算参考数 2" xfId="920"/>
    <cellStyle name="差_行政（人员）_不含人员经费系数_财力性转移支付2010年预算参考数 3" xfId="921"/>
    <cellStyle name="差_行政（人员）_不含人员经费系数_财力性转移支付2010年预算参考数 4" xfId="922"/>
    <cellStyle name="差_行政（人员）_财力性转移支付2010年预算参考数" xfId="923"/>
    <cellStyle name="差_行政（人员）_财力性转移支付2010年预算参考数 2" xfId="224"/>
    <cellStyle name="差_行政（人员）_财力性转移支付2010年预算参考数 3" xfId="926"/>
    <cellStyle name="差_行政（人员）_财力性转移支付2010年预算参考数 4" xfId="927"/>
    <cellStyle name="差_行政（人员）_民生政策最低支出需求" xfId="929"/>
    <cellStyle name="差_行政（人员）_民生政策最低支出需求 2" xfId="930"/>
    <cellStyle name="差_行政（人员）_民生政策最低支出需求 3" xfId="931"/>
    <cellStyle name="差_行政（人员）_民生政策最低支出需求 4" xfId="932"/>
    <cellStyle name="差_行政（人员）_民生政策最低支出需求_财力性转移支付2010年预算参考数" xfId="933"/>
    <cellStyle name="差_行政（人员）_民生政策最低支出需求_财力性转移支付2010年预算参考数 2" xfId="935"/>
    <cellStyle name="差_行政（人员）_民生政策最低支出需求_财力性转移支付2010年预算参考数 3" xfId="937"/>
    <cellStyle name="差_行政（人员）_民生政策最低支出需求_财力性转移支付2010年预算参考数 4" xfId="939"/>
    <cellStyle name="差_行政（人员）_县市旗测算-新科目（含人口规模效应）" xfId="71"/>
    <cellStyle name="差_行政（人员）_县市旗测算-新科目（含人口规模效应） 2" xfId="941"/>
    <cellStyle name="差_行政（人员）_县市旗测算-新科目（含人口规模效应） 3" xfId="943"/>
    <cellStyle name="差_行政（人员）_县市旗测算-新科目（含人口规模效应） 4" xfId="944"/>
    <cellStyle name="差_行政（人员）_县市旗测算-新科目（含人口规模效应）_财力性转移支付2010年预算参考数" xfId="497"/>
    <cellStyle name="差_行政（人员）_县市旗测算-新科目（含人口规模效应）_财力性转移支付2010年预算参考数 2" xfId="945"/>
    <cellStyle name="差_行政（人员）_县市旗测算-新科目（含人口规模效应）_财力性转移支付2010年预算参考数 3" xfId="946"/>
    <cellStyle name="差_行政（人员）_县市旗测算-新科目（含人口规模效应）_财力性转移支付2010年预算参考数 4" xfId="947"/>
    <cellStyle name="差_行政公检法测算" xfId="948"/>
    <cellStyle name="差_行政公检法测算 2" xfId="949"/>
    <cellStyle name="差_行政公检法测算 3" xfId="951"/>
    <cellStyle name="差_行政公检法测算 4" xfId="96"/>
    <cellStyle name="差_行政公检法测算_不含人员经费系数" xfId="953"/>
    <cellStyle name="差_行政公检法测算_不含人员经费系数 2" xfId="954"/>
    <cellStyle name="差_行政公检法测算_不含人员经费系数 3" xfId="955"/>
    <cellStyle name="差_行政公检法测算_不含人员经费系数 4" xfId="957"/>
    <cellStyle name="差_行政公检法测算_不含人员经费系数_财力性转移支付2010年预算参考数" xfId="958"/>
    <cellStyle name="差_行政公检法测算_不含人员经费系数_财力性转移支付2010年预算参考数 2" xfId="959"/>
    <cellStyle name="差_行政公检法测算_不含人员经费系数_财力性转移支付2010年预算参考数 3" xfId="352"/>
    <cellStyle name="差_行政公检法测算_不含人员经费系数_财力性转移支付2010年预算参考数 4" xfId="960"/>
    <cellStyle name="差_行政公检法测算_财力性转移支付2010年预算参考数" xfId="961"/>
    <cellStyle name="差_行政公检法测算_财力性转移支付2010年预算参考数 2" xfId="962"/>
    <cellStyle name="差_行政公检法测算_财力性转移支付2010年预算参考数 3" xfId="963"/>
    <cellStyle name="差_行政公检法测算_财力性转移支付2010年预算参考数 4" xfId="964"/>
    <cellStyle name="差_行政公检法测算_民生政策最低支出需求" xfId="965"/>
    <cellStyle name="差_行政公检法测算_民生政策最低支出需求 2" xfId="966"/>
    <cellStyle name="差_行政公检法测算_民生政策最低支出需求 3" xfId="968"/>
    <cellStyle name="差_行政公检法测算_民生政策最低支出需求 4" xfId="969"/>
    <cellStyle name="差_行政公检法测算_民生政策最低支出需求_财力性转移支付2010年预算参考数" xfId="973"/>
    <cellStyle name="差_行政公检法测算_民生政策最低支出需求_财力性转移支付2010年预算参考数 2" xfId="974"/>
    <cellStyle name="差_行政公检法测算_民生政策最低支出需求_财力性转移支付2010年预算参考数 3" xfId="468"/>
    <cellStyle name="差_行政公检法测算_民生政策最低支出需求_财力性转移支付2010年预算参考数 4" xfId="470"/>
    <cellStyle name="差_行政公检法测算_县市旗测算-新科目（含人口规模效应）" xfId="83"/>
    <cellStyle name="差_行政公检法测算_县市旗测算-新科目（含人口规模效应） 2" xfId="975"/>
    <cellStyle name="差_行政公检法测算_县市旗测算-新科目（含人口规模效应） 3" xfId="977"/>
    <cellStyle name="差_行政公检法测算_县市旗测算-新科目（含人口规模效应） 4" xfId="978"/>
    <cellStyle name="差_行政公检法测算_县市旗测算-新科目（含人口规模效应）_财力性转移支付2010年预算参考数" xfId="979"/>
    <cellStyle name="差_行政公检法测算_县市旗测算-新科目（含人口规模效应）_财力性转移支付2010年预算参考数 2" xfId="981"/>
    <cellStyle name="差_行政公检法测算_县市旗测算-新科目（含人口规模效应）_财力性转移支付2010年预算参考数 3" xfId="437"/>
    <cellStyle name="差_行政公检法测算_县市旗测算-新科目（含人口规模效应）_财力性转移支付2010年预算参考数 4" xfId="982"/>
    <cellStyle name="差_河南 缺口县区测算(地方填报)" xfId="703"/>
    <cellStyle name="差_河南 缺口县区测算(地方填报) 2" xfId="170"/>
    <cellStyle name="差_河南 缺口县区测算(地方填报) 3" xfId="983"/>
    <cellStyle name="差_河南 缺口县区测算(地方填报) 4" xfId="984"/>
    <cellStyle name="差_河南 缺口县区测算(地方填报)_财力性转移支付2010年预算参考数" xfId="985"/>
    <cellStyle name="差_河南 缺口县区测算(地方填报)_财力性转移支付2010年预算参考数 2" xfId="986"/>
    <cellStyle name="差_河南 缺口县区测算(地方填报)_财力性转移支付2010年预算参考数 3" xfId="987"/>
    <cellStyle name="差_河南 缺口县区测算(地方填报)_财力性转移支付2010年预算参考数 4" xfId="990"/>
    <cellStyle name="差_河南 缺口县区测算(地方填报白)" xfId="347"/>
    <cellStyle name="差_河南 缺口县区测算(地方填报白) 2" xfId="994"/>
    <cellStyle name="差_河南 缺口县区测算(地方填报白) 3" xfId="996"/>
    <cellStyle name="差_河南 缺口县区测算(地方填报白) 4" xfId="997"/>
    <cellStyle name="差_河南 缺口县区测算(地方填报白)_财力性转移支付2010年预算参考数" xfId="998"/>
    <cellStyle name="差_河南 缺口县区测算(地方填报白)_财力性转移支付2010年预算参考数 2" xfId="988"/>
    <cellStyle name="差_河南 缺口县区测算(地方填报白)_财力性转移支付2010年预算参考数 3" xfId="991"/>
    <cellStyle name="差_河南 缺口县区测算(地方填报白)_财力性转移支付2010年预算参考数 4" xfId="1000"/>
    <cellStyle name="差_核定人数对比" xfId="1003"/>
    <cellStyle name="差_核定人数对比 2" xfId="1005"/>
    <cellStyle name="差_核定人数对比 3" xfId="1007"/>
    <cellStyle name="差_核定人数对比 4" xfId="1010"/>
    <cellStyle name="差_核定人数对比_财力性转移支付2010年预算参考数" xfId="1011"/>
    <cellStyle name="差_核定人数对比_财力性转移支付2010年预算参考数 2" xfId="1013"/>
    <cellStyle name="差_核定人数对比_财力性转移支付2010年预算参考数 3" xfId="1014"/>
    <cellStyle name="差_核定人数对比_财力性转移支付2010年预算参考数 4" xfId="1015"/>
    <cellStyle name="差_核定人数下发表" xfId="1016"/>
    <cellStyle name="差_核定人数下发表 2" xfId="1017"/>
    <cellStyle name="差_核定人数下发表 3" xfId="1018"/>
    <cellStyle name="差_核定人数下发表 4" xfId="1019"/>
    <cellStyle name="差_核定人数下发表_财力性转移支付2010年预算参考数" xfId="135"/>
    <cellStyle name="差_核定人数下发表_财力性转移支付2010年预算参考数 2" xfId="1020"/>
    <cellStyle name="差_核定人数下发表_财力性转移支付2010年预算参考数 3" xfId="1021"/>
    <cellStyle name="差_核定人数下发表_财力性转移支付2010年预算参考数 4" xfId="659"/>
    <cellStyle name="差_汇总" xfId="1022"/>
    <cellStyle name="差_汇总 2" xfId="1025"/>
    <cellStyle name="差_汇总 3" xfId="1026"/>
    <cellStyle name="差_汇总 4" xfId="1027"/>
    <cellStyle name="差_汇总_财力性转移支付2010年预算参考数" xfId="1028"/>
    <cellStyle name="差_汇总_财力性转移支付2010年预算参考数 2" xfId="1030"/>
    <cellStyle name="差_汇总_财力性转移支付2010年预算参考数 3" xfId="1033"/>
    <cellStyle name="差_汇总_财力性转移支付2010年预算参考数 4" xfId="1035"/>
    <cellStyle name="差_汇总表" xfId="1039"/>
    <cellStyle name="差_汇总表 2" xfId="1040"/>
    <cellStyle name="差_汇总表 3" xfId="1042"/>
    <cellStyle name="差_汇总表 4" xfId="1043"/>
    <cellStyle name="差_汇总表_财力性转移支付2010年预算参考数" xfId="1045"/>
    <cellStyle name="差_汇总表_财力性转移支付2010年预算参考数 2" xfId="1046"/>
    <cellStyle name="差_汇总表_财力性转移支付2010年预算参考数 3" xfId="1047"/>
    <cellStyle name="差_汇总表_财力性转移支付2010年预算参考数 4" xfId="924"/>
    <cellStyle name="差_汇总表4" xfId="1049"/>
    <cellStyle name="差_汇总表4 2" xfId="1050"/>
    <cellStyle name="差_汇总表4 3" xfId="1051"/>
    <cellStyle name="差_汇总表4 4" xfId="1052"/>
    <cellStyle name="差_汇总表4_财力性转移支付2010年预算参考数" xfId="1054"/>
    <cellStyle name="差_汇总表4_财力性转移支付2010年预算参考数 2" xfId="1055"/>
    <cellStyle name="差_汇总表4_财力性转移支付2010年预算参考数 3" xfId="1056"/>
    <cellStyle name="差_汇总表4_财力性转移支付2010年预算参考数 4" xfId="1058"/>
    <cellStyle name="差_汇总-县级财政报表附表" xfId="517"/>
    <cellStyle name="差_汇总-县级财政报表附表 2" xfId="787"/>
    <cellStyle name="差_汇总-县级财政报表附表 3" xfId="871"/>
    <cellStyle name="差_检验表" xfId="1059"/>
    <cellStyle name="差_检验表 2" xfId="1060"/>
    <cellStyle name="差_检验表（调整后）" xfId="1061"/>
    <cellStyle name="差_检验表（调整后） 2" xfId="1063"/>
    <cellStyle name="差_教育(按照总人口测算）—20080416" xfId="1065"/>
    <cellStyle name="差_教育(按照总人口测算）—20080416 2" xfId="1066"/>
    <cellStyle name="差_教育(按照总人口测算）—20080416 3" xfId="1067"/>
    <cellStyle name="差_教育(按照总人口测算）—20080416 4" xfId="1068"/>
    <cellStyle name="差_教育(按照总人口测算）—20080416_不含人员经费系数" xfId="1069"/>
    <cellStyle name="差_教育(按照总人口测算）—20080416_不含人员经费系数 2" xfId="1071"/>
    <cellStyle name="差_教育(按照总人口测算）—20080416_不含人员经费系数 3" xfId="1073"/>
    <cellStyle name="差_教育(按照总人口测算）—20080416_不含人员经费系数 4" xfId="1074"/>
    <cellStyle name="差_教育(按照总人口测算）—20080416_不含人员经费系数_财力性转移支付2010年预算参考数" xfId="1075"/>
    <cellStyle name="差_教育(按照总人口测算）—20080416_不含人员经费系数_财力性转移支付2010年预算参考数 2" xfId="1078"/>
    <cellStyle name="差_教育(按照总人口测算）—20080416_不含人员经费系数_财力性转移支付2010年预算参考数 3" xfId="1080"/>
    <cellStyle name="差_教育(按照总人口测算）—20080416_不含人员经费系数_财力性转移支付2010年预算参考数 4" xfId="1082"/>
    <cellStyle name="差_教育(按照总人口测算）—20080416_财力性转移支付2010年预算参考数" xfId="1084"/>
    <cellStyle name="差_教育(按照总人口测算）—20080416_财力性转移支付2010年预算参考数 2" xfId="1086"/>
    <cellStyle name="差_教育(按照总人口测算）—20080416_财力性转移支付2010年预算参考数 3" xfId="1087"/>
    <cellStyle name="差_教育(按照总人口测算）—20080416_财力性转移支付2010年预算参考数 4" xfId="1088"/>
    <cellStyle name="差_教育(按照总人口测算）—20080416_民生政策最低支出需求" xfId="1089"/>
    <cellStyle name="差_教育(按照总人口测算）—20080416_民生政策最低支出需求 2" xfId="1090"/>
    <cellStyle name="差_教育(按照总人口测算）—20080416_民生政策最低支出需求 3" xfId="7"/>
    <cellStyle name="差_教育(按照总人口测算）—20080416_民生政策最低支出需求 4" xfId="1091"/>
    <cellStyle name="差_教育(按照总人口测算）—20080416_民生政策最低支出需求_财力性转移支付2010年预算参考数" xfId="1092"/>
    <cellStyle name="差_教育(按照总人口测算）—20080416_民生政策最低支出需求_财力性转移支付2010年预算参考数 2" xfId="1094"/>
    <cellStyle name="差_教育(按照总人口测算）—20080416_民生政策最低支出需求_财力性转移支付2010年预算参考数 3" xfId="1098"/>
    <cellStyle name="差_教育(按照总人口测算）—20080416_民生政策最低支出需求_财力性转移支付2010年预算参考数 4" xfId="1100"/>
    <cellStyle name="差_教育(按照总人口测算）—20080416_县市旗测算-新科目（含人口规模效应）" xfId="1102"/>
    <cellStyle name="差_教育(按照总人口测算）—20080416_县市旗测算-新科目（含人口规模效应） 2" xfId="1104"/>
    <cellStyle name="差_教育(按照总人口测算）—20080416_县市旗测算-新科目（含人口规模效应） 3" xfId="1105"/>
    <cellStyle name="差_教育(按照总人口测算）—20080416_县市旗测算-新科目（含人口规模效应） 4" xfId="1107"/>
    <cellStyle name="差_教育(按照总人口测算）—20080416_县市旗测算-新科目（含人口规模效应）_财力性转移支付2010年预算参考数" xfId="1109"/>
    <cellStyle name="差_教育(按照总人口测算）—20080416_县市旗测算-新科目（含人口规模效应）_财力性转移支付2010年预算参考数 2" xfId="1110"/>
    <cellStyle name="差_教育(按照总人口测算）—20080416_县市旗测算-新科目（含人口规模效应）_财力性转移支付2010年预算参考数 3" xfId="1111"/>
    <cellStyle name="差_教育(按照总人口测算）—20080416_县市旗测算-新科目（含人口规模效应）_财力性转移支付2010年预算参考数 4" xfId="1112"/>
    <cellStyle name="差_丽江汇总" xfId="1113"/>
    <cellStyle name="差_丽江汇总 2" xfId="1115"/>
    <cellStyle name="差_民生政策最低支出需求" xfId="1116"/>
    <cellStyle name="差_民生政策最低支出需求 2" xfId="1117"/>
    <cellStyle name="差_民生政策最低支出需求 3" xfId="1120"/>
    <cellStyle name="差_民生政策最低支出需求 4" xfId="1123"/>
    <cellStyle name="差_民生政策最低支出需求_财力性转移支付2010年预算参考数" xfId="1125"/>
    <cellStyle name="差_民生政策最低支出需求_财力性转移支付2010年预算参考数 2" xfId="1127"/>
    <cellStyle name="差_民生政策最低支出需求_财力性转移支付2010年预算参考数 3" xfId="1128"/>
    <cellStyle name="差_民生政策最低支出需求_财力性转移支付2010年预算参考数 4" xfId="1129"/>
    <cellStyle name="差_农林水和城市维护标准支出20080505－县区合计" xfId="1131"/>
    <cellStyle name="差_农林水和城市维护标准支出20080505－县区合计 2" xfId="1133"/>
    <cellStyle name="差_农林水和城市维护标准支出20080505－县区合计 3" xfId="1134"/>
    <cellStyle name="差_农林水和城市维护标准支出20080505－县区合计 4" xfId="1135"/>
    <cellStyle name="差_农林水和城市维护标准支出20080505－县区合计_不含人员经费系数" xfId="1136"/>
    <cellStyle name="差_农林水和城市维护标准支出20080505－县区合计_不含人员经费系数 2" xfId="1138"/>
    <cellStyle name="差_农林水和城市维护标准支出20080505－县区合计_不含人员经费系数 3" xfId="1140"/>
    <cellStyle name="差_农林水和城市维护标准支出20080505－县区合计_不含人员经费系数 4" xfId="1142"/>
    <cellStyle name="差_农林水和城市维护标准支出20080505－县区合计_不含人员经费系数_财力性转移支付2010年预算参考数" xfId="1144"/>
    <cellStyle name="差_农林水和城市维护标准支出20080505－县区合计_不含人员经费系数_财力性转移支付2010年预算参考数 2" xfId="336"/>
    <cellStyle name="差_农林水和城市维护标准支出20080505－县区合计_不含人员经费系数_财力性转移支付2010年预算参考数 3" xfId="1146"/>
    <cellStyle name="差_农林水和城市维护标准支出20080505－县区合计_不含人员经费系数_财力性转移支付2010年预算参考数 4" xfId="1148"/>
    <cellStyle name="差_农林水和城市维护标准支出20080505－县区合计_财力性转移支付2010年预算参考数" xfId="49"/>
    <cellStyle name="差_农林水和城市维护标准支出20080505－县区合计_财力性转移支付2010年预算参考数 2" xfId="366"/>
    <cellStyle name="差_农林水和城市维护标准支出20080505－县区合计_财力性转移支付2010年预算参考数 3" xfId="1150"/>
    <cellStyle name="差_农林水和城市维护标准支出20080505－县区合计_财力性转移支付2010年预算参考数 4" xfId="1151"/>
    <cellStyle name="差_农林水和城市维护标准支出20080505－县区合计_民生政策最低支出需求" xfId="513"/>
    <cellStyle name="差_农林水和城市维护标准支出20080505－县区合计_民生政策最低支出需求 2" xfId="1152"/>
    <cellStyle name="差_农林水和城市维护标准支出20080505－县区合计_民生政策最低支出需求 3" xfId="1154"/>
    <cellStyle name="差_农林水和城市维护标准支出20080505－县区合计_民生政策最低支出需求 4" xfId="1157"/>
    <cellStyle name="差_农林水和城市维护标准支出20080505－县区合计_民生政策最低支出需求_财力性转移支付2010年预算参考数" xfId="1161"/>
    <cellStyle name="差_农林水和城市维护标准支出20080505－县区合计_民生政策最低支出需求_财力性转移支付2010年预算参考数 2" xfId="1163"/>
    <cellStyle name="差_农林水和城市维护标准支出20080505－县区合计_民生政策最低支出需求_财力性转移支付2010年预算参考数 3" xfId="1166"/>
    <cellStyle name="差_农林水和城市维护标准支出20080505－县区合计_民生政策最低支出需求_财力性转移支付2010年预算参考数 4" xfId="1167"/>
    <cellStyle name="差_农林水和城市维护标准支出20080505－县区合计_县市旗测算-新科目（含人口规模效应）" xfId="412"/>
    <cellStyle name="差_农林水和城市维护标准支出20080505－县区合计_县市旗测算-新科目（含人口规模效应） 2" xfId="1048"/>
    <cellStyle name="差_农林水和城市维护标准支出20080505－县区合计_县市旗测算-新科目（含人口规模效应） 3" xfId="925"/>
    <cellStyle name="差_农林水和城市维护标准支出20080505－县区合计_县市旗测算-新科目（含人口规模效应） 4" xfId="1168"/>
    <cellStyle name="差_农林水和城市维护标准支出20080505－县区合计_县市旗测算-新科目（含人口规模效应）_财力性转移支付2010年预算参考数" xfId="758"/>
    <cellStyle name="差_农林水和城市维护标准支出20080505－县区合计_县市旗测算-新科目（含人口规模效应）_财力性转移支付2010年预算参考数 2" xfId="1169"/>
    <cellStyle name="差_农林水和城市维护标准支出20080505－县区合计_县市旗测算-新科目（含人口规模效应）_财力性转移支付2010年预算参考数 3" xfId="1170"/>
    <cellStyle name="差_农林水和城市维护标准支出20080505－县区合计_县市旗测算-新科目（含人口规模效应）_财力性转移支付2010年预算参考数 4" xfId="1171"/>
    <cellStyle name="差_平邑" xfId="1172"/>
    <cellStyle name="差_平邑 2" xfId="1173"/>
    <cellStyle name="差_平邑 3" xfId="1174"/>
    <cellStyle name="差_平邑 4" xfId="1176"/>
    <cellStyle name="差_平邑_财力性转移支付2010年预算参考数" xfId="1178"/>
    <cellStyle name="差_平邑_财力性转移支付2010年预算参考数 2" xfId="591"/>
    <cellStyle name="差_平邑_财力性转移支付2010年预算参考数 3" xfId="1179"/>
    <cellStyle name="差_平邑_财力性转移支付2010年预算参考数 4" xfId="829"/>
    <cellStyle name="差_其他部门(按照总人口测算）—20080416" xfId="1180"/>
    <cellStyle name="差_其他部门(按照总人口测算）—20080416 2" xfId="1181"/>
    <cellStyle name="差_其他部门(按照总人口测算）—20080416 3" xfId="1182"/>
    <cellStyle name="差_其他部门(按照总人口测算）—20080416 4" xfId="1183"/>
    <cellStyle name="差_其他部门(按照总人口测算）—20080416_不含人员经费系数" xfId="1184"/>
    <cellStyle name="差_其他部门(按照总人口测算）—20080416_不含人员经费系数 2" xfId="1185"/>
    <cellStyle name="差_其他部门(按照总人口测算）—20080416_不含人员经费系数 3" xfId="1186"/>
    <cellStyle name="差_其他部门(按照总人口测算）—20080416_不含人员经费系数 4" xfId="1187"/>
    <cellStyle name="差_其他部门(按照总人口测算）—20080416_不含人员经费系数_财力性转移支付2010年预算参考数" xfId="1188"/>
    <cellStyle name="差_其他部门(按照总人口测算）—20080416_不含人员经费系数_财力性转移支付2010年预算参考数 2" xfId="1189"/>
    <cellStyle name="差_其他部门(按照总人口测算）—20080416_不含人员经费系数_财力性转移支付2010年预算参考数 3" xfId="1191"/>
    <cellStyle name="差_其他部门(按照总人口测算）—20080416_不含人员经费系数_财力性转移支付2010年预算参考数 4" xfId="1194"/>
    <cellStyle name="差_其他部门(按照总人口测算）—20080416_财力性转移支付2010年预算参考数" xfId="1196"/>
    <cellStyle name="差_其他部门(按照总人口测算）—20080416_财力性转移支付2010年预算参考数 2" xfId="812"/>
    <cellStyle name="差_其他部门(按照总人口测算）—20080416_财力性转移支付2010年预算参考数 3" xfId="1197"/>
    <cellStyle name="差_其他部门(按照总人口测算）—20080416_财力性转移支付2010年预算参考数 4" xfId="1198"/>
    <cellStyle name="差_其他部门(按照总人口测算）—20080416_民生政策最低支出需求" xfId="1199"/>
    <cellStyle name="差_其他部门(按照总人口测算）—20080416_民生政策最低支出需求 2" xfId="1201"/>
    <cellStyle name="差_其他部门(按照总人口测算）—20080416_民生政策最低支出需求 3" xfId="1202"/>
    <cellStyle name="差_其他部门(按照总人口测算）—20080416_民生政策最低支出需求 4" xfId="1203"/>
    <cellStyle name="差_其他部门(按照总人口测算）—20080416_民生政策最低支出需求_财力性转移支付2010年预算参考数" xfId="1204"/>
    <cellStyle name="差_其他部门(按照总人口测算）—20080416_民生政策最低支出需求_财力性转移支付2010年预算参考数 2" xfId="1206"/>
    <cellStyle name="差_其他部门(按照总人口测算）—20080416_民生政策最低支出需求_财力性转移支付2010年预算参考数 3" xfId="1209"/>
    <cellStyle name="差_其他部门(按照总人口测算）—20080416_民生政策最低支出需求_财力性转移支付2010年预算参考数 4" xfId="1210"/>
    <cellStyle name="差_其他部门(按照总人口测算）—20080416_县市旗测算-新科目（含人口规模效应）" xfId="1212"/>
    <cellStyle name="差_其他部门(按照总人口测算）—20080416_县市旗测算-新科目（含人口规模效应） 2" xfId="1214"/>
    <cellStyle name="差_其他部门(按照总人口测算）—20080416_县市旗测算-新科目（含人口规模效应） 3" xfId="1216"/>
    <cellStyle name="差_其他部门(按照总人口测算）—20080416_县市旗测算-新科目（含人口规模效应） 4" xfId="1217"/>
    <cellStyle name="差_其他部门(按照总人口测算）—20080416_县市旗测算-新科目（含人口规模效应）_财力性转移支付2010年预算参考数" xfId="1218"/>
    <cellStyle name="差_其他部门(按照总人口测算）—20080416_县市旗测算-新科目（含人口规模效应）_财力性转移支付2010年预算参考数 2" xfId="1219"/>
    <cellStyle name="差_其他部门(按照总人口测算）—20080416_县市旗测算-新科目（含人口规模效应）_财力性转移支付2010年预算参考数 3" xfId="1221"/>
    <cellStyle name="差_其他部门(按照总人口测算）—20080416_县市旗测算-新科目（含人口规模效应）_财力性转移支付2010年预算参考数 4" xfId="1223"/>
    <cellStyle name="差_青海 缺口县区测算(地方填报)" xfId="1224"/>
    <cellStyle name="差_青海 缺口县区测算(地方填报) 2" xfId="1226"/>
    <cellStyle name="差_青海 缺口县区测算(地方填报) 3" xfId="1228"/>
    <cellStyle name="差_青海 缺口县区测算(地方填报) 4" xfId="1229"/>
    <cellStyle name="差_青海 缺口县区测算(地方填报)_财力性转移支付2010年预算参考数" xfId="612"/>
    <cellStyle name="差_青海 缺口县区测算(地方填报)_财力性转移支付2010年预算参考数 2" xfId="1230"/>
    <cellStyle name="差_青海 缺口县区测算(地方填报)_财力性转移支付2010年预算参考数 3" xfId="1231"/>
    <cellStyle name="差_青海 缺口县区测算(地方填报)_财力性转移支付2010年预算参考数 4" xfId="1232"/>
    <cellStyle name="差_缺口县区测算" xfId="1233"/>
    <cellStyle name="差_缺口县区测算 2" xfId="928"/>
    <cellStyle name="差_缺口县区测算 3" xfId="1235"/>
    <cellStyle name="差_缺口县区测算 4" xfId="1236"/>
    <cellStyle name="差_缺口县区测算（11.13）" xfId="1237"/>
    <cellStyle name="差_缺口县区测算（11.13） 2" xfId="332"/>
    <cellStyle name="差_缺口县区测算（11.13） 3" xfId="700"/>
    <cellStyle name="差_缺口县区测算（11.13） 4" xfId="1238"/>
    <cellStyle name="差_缺口县区测算（11.13）_财力性转移支付2010年预算参考数" xfId="1239"/>
    <cellStyle name="差_缺口县区测算（11.13）_财力性转移支付2010年预算参考数 2" xfId="1240"/>
    <cellStyle name="差_缺口县区测算（11.13）_财力性转移支付2010年预算参考数 3" xfId="1241"/>
    <cellStyle name="差_缺口县区测算（11.13）_财力性转移支付2010年预算参考数 4" xfId="1242"/>
    <cellStyle name="差_缺口县区测算(按2007支出增长25%测算)" xfId="1243"/>
    <cellStyle name="差_缺口县区测算(按2007支出增长25%测算) 2" xfId="1244"/>
    <cellStyle name="差_缺口县区测算(按2007支出增长25%测算) 3" xfId="1245"/>
    <cellStyle name="差_缺口县区测算(按2007支出增长25%测算) 4" xfId="1247"/>
    <cellStyle name="差_缺口县区测算(按2007支出增长25%测算)_财力性转移支付2010年预算参考数" xfId="1248"/>
    <cellStyle name="差_缺口县区测算(按2007支出增长25%测算)_财力性转移支付2010年预算参考数 2" xfId="1249"/>
    <cellStyle name="差_缺口县区测算(按2007支出增长25%测算)_财力性转移支付2010年预算参考数 3" xfId="1250"/>
    <cellStyle name="差_缺口县区测算(按2007支出增长25%测算)_财力性转移支付2010年预算参考数 4" xfId="1251"/>
    <cellStyle name="差_缺口县区测算(按核定人数)" xfId="713"/>
    <cellStyle name="差_缺口县区测算(按核定人数) 2" xfId="1252"/>
    <cellStyle name="差_缺口县区测算(按核定人数) 3" xfId="1253"/>
    <cellStyle name="差_缺口县区测算(按核定人数) 4" xfId="1254"/>
    <cellStyle name="差_缺口县区测算(按核定人数)_财力性转移支付2010年预算参考数" xfId="1255"/>
    <cellStyle name="差_缺口县区测算(按核定人数)_财力性转移支付2010年预算参考数 2" xfId="1256"/>
    <cellStyle name="差_缺口县区测算(按核定人数)_财力性转移支付2010年预算参考数 3" xfId="1257"/>
    <cellStyle name="差_缺口县区测算(按核定人数)_财力性转移支付2010年预算参考数 4" xfId="1259"/>
    <cellStyle name="差_缺口县区测算(财政部标准)" xfId="1261"/>
    <cellStyle name="差_缺口县区测算(财政部标准) 2" xfId="1262"/>
    <cellStyle name="差_缺口县区测算(财政部标准) 3" xfId="1264"/>
    <cellStyle name="差_缺口县区测算(财政部标准) 4" xfId="1265"/>
    <cellStyle name="差_缺口县区测算(财政部标准)_财力性转移支付2010年预算参考数" xfId="1266"/>
    <cellStyle name="差_缺口县区测算(财政部标准)_财力性转移支付2010年预算参考数 2" xfId="1268"/>
    <cellStyle name="差_缺口县区测算(财政部标准)_财力性转移支付2010年预算参考数 3" xfId="1269"/>
    <cellStyle name="差_缺口县区测算(财政部标准)_财力性转移支付2010年预算参考数 4" xfId="1270"/>
    <cellStyle name="差_缺口县区测算_财力性转移支付2010年预算参考数" xfId="1272"/>
    <cellStyle name="差_缺口县区测算_财力性转移支付2010年预算参考数 2" xfId="1273"/>
    <cellStyle name="差_缺口县区测算_财力性转移支付2010年预算参考数 3" xfId="1274"/>
    <cellStyle name="差_缺口县区测算_财力性转移支付2010年预算参考数 4" xfId="1276"/>
    <cellStyle name="差_人员工资和公用经费" xfId="1278"/>
    <cellStyle name="差_人员工资和公用经费 2" xfId="1280"/>
    <cellStyle name="差_人员工资和公用经费 3" xfId="1283"/>
    <cellStyle name="差_人员工资和公用经费 4" xfId="1286"/>
    <cellStyle name="差_人员工资和公用经费_财力性转移支付2010年预算参考数" xfId="1288"/>
    <cellStyle name="差_人员工资和公用经费_财力性转移支付2010年预算参考数 2" xfId="1289"/>
    <cellStyle name="差_人员工资和公用经费_财力性转移支付2010年预算参考数 3" xfId="1291"/>
    <cellStyle name="差_人员工资和公用经费_财力性转移支付2010年预算参考数 4" xfId="215"/>
    <cellStyle name="差_人员工资和公用经费2" xfId="1294"/>
    <cellStyle name="差_人员工资和公用经费2 2" xfId="1296"/>
    <cellStyle name="差_人员工资和公用经费2 3" xfId="1297"/>
    <cellStyle name="差_人员工资和公用经费2 4" xfId="615"/>
    <cellStyle name="差_人员工资和公用经费2_财力性转移支付2010年预算参考数" xfId="1079"/>
    <cellStyle name="差_人员工资和公用经费2_财力性转移支付2010年预算参考数 2" xfId="1299"/>
    <cellStyle name="差_人员工资和公用经费2_财力性转移支付2010年预算参考数 3" xfId="1300"/>
    <cellStyle name="差_人员工资和公用经费2_财力性转移支付2010年预算参考数 4" xfId="1301"/>
    <cellStyle name="差_人员工资和公用经费3" xfId="1303"/>
    <cellStyle name="差_人员工资和公用经费3 2" xfId="1305"/>
    <cellStyle name="差_人员工资和公用经费3 3" xfId="1306"/>
    <cellStyle name="差_人员工资和公用经费3 4" xfId="1308"/>
    <cellStyle name="差_人员工资和公用经费3_财力性转移支付2010年预算参考数" xfId="1310"/>
    <cellStyle name="差_人员工资和公用经费3_财力性转移支付2010年预算参考数 2" xfId="1311"/>
    <cellStyle name="差_人员工资和公用经费3_财力性转移支付2010年预算参考数 3" xfId="1312"/>
    <cellStyle name="差_人员工资和公用经费3_财力性转移支付2010年预算参考数 4" xfId="1313"/>
    <cellStyle name="差_山东省民生支出标准" xfId="1314"/>
    <cellStyle name="差_山东省民生支出标准 2" xfId="1315"/>
    <cellStyle name="差_山东省民生支出标准 3" xfId="1316"/>
    <cellStyle name="差_山东省民生支出标准 4" xfId="1317"/>
    <cellStyle name="差_山东省民生支出标准_财力性转移支付2010年预算参考数" xfId="1318"/>
    <cellStyle name="差_山东省民生支出标准_财力性转移支付2010年预算参考数 2" xfId="1320"/>
    <cellStyle name="差_山东省民生支出标准_财力性转移支付2010年预算参考数 3" xfId="1321"/>
    <cellStyle name="差_山东省民生支出标准_财力性转移支付2010年预算参考数 4" xfId="1322"/>
    <cellStyle name="差_市辖区测算20080510" xfId="785"/>
    <cellStyle name="差_市辖区测算20080510 2" xfId="1323"/>
    <cellStyle name="差_市辖区测算20080510 3" xfId="1324"/>
    <cellStyle name="差_市辖区测算20080510 4" xfId="1118"/>
    <cellStyle name="差_市辖区测算20080510_不含人员经费系数" xfId="1327"/>
    <cellStyle name="差_市辖区测算20080510_不含人员经费系数 2" xfId="423"/>
    <cellStyle name="差_市辖区测算20080510_不含人员经费系数 3" xfId="1328"/>
    <cellStyle name="差_市辖区测算20080510_不含人员经费系数 4" xfId="1329"/>
    <cellStyle name="差_市辖区测算20080510_不含人员经费系数_财力性转移支付2010年预算参考数" xfId="1330"/>
    <cellStyle name="差_市辖区测算20080510_不含人员经费系数_财力性转移支付2010年预算参考数 2" xfId="290"/>
    <cellStyle name="差_市辖区测算20080510_不含人员经费系数_财力性转移支付2010年预算参考数 3" xfId="1006"/>
    <cellStyle name="差_市辖区测算20080510_不含人员经费系数_财力性转移支付2010年预算参考数 4" xfId="1008"/>
    <cellStyle name="差_市辖区测算20080510_财力性转移支付2010年预算参考数" xfId="1332"/>
    <cellStyle name="差_市辖区测算20080510_财力性转移支付2010年预算参考数 2" xfId="1333"/>
    <cellStyle name="差_市辖区测算20080510_财力性转移支付2010年预算参考数 3" xfId="1334"/>
    <cellStyle name="差_市辖区测算20080510_财力性转移支付2010年预算参考数 4" xfId="1335"/>
    <cellStyle name="差_市辖区测算20080510_民生政策最低支出需求" xfId="175"/>
    <cellStyle name="差_市辖区测算20080510_民生政策最低支出需求 2" xfId="1192"/>
    <cellStyle name="差_市辖区测算20080510_民生政策最低支出需求 3" xfId="1195"/>
    <cellStyle name="差_市辖区测算20080510_民生政策最低支出需求 4" xfId="506"/>
    <cellStyle name="差_市辖区测算20080510_民生政策最低支出需求_财力性转移支付2010年预算参考数" xfId="87"/>
    <cellStyle name="差_市辖区测算20080510_民生政策最低支出需求_财力性转移支付2010年预算参考数 2" xfId="1337"/>
    <cellStyle name="差_市辖区测算20080510_民生政策最低支出需求_财力性转移支付2010年预算参考数 3" xfId="1339"/>
    <cellStyle name="差_市辖区测算20080510_民生政策最低支出需求_财力性转移支付2010年预算参考数 4" xfId="1341"/>
    <cellStyle name="差_市辖区测算20080510_县市旗测算-新科目（含人口规模效应）" xfId="1342"/>
    <cellStyle name="差_市辖区测算20080510_县市旗测算-新科目（含人口规模效应） 2" xfId="1343"/>
    <cellStyle name="差_市辖区测算20080510_县市旗测算-新科目（含人口规模效应） 3" xfId="1345"/>
    <cellStyle name="差_市辖区测算20080510_县市旗测算-新科目（含人口规模效应） 4" xfId="1346"/>
    <cellStyle name="差_市辖区测算20080510_县市旗测算-新科目（含人口规模效应）_财力性转移支付2010年预算参考数" xfId="1348"/>
    <cellStyle name="差_市辖区测算20080510_县市旗测算-新科目（含人口规模效应）_财力性转移支付2010年预算参考数 2" xfId="1349"/>
    <cellStyle name="差_市辖区测算20080510_县市旗测算-新科目（含人口规模效应）_财力性转移支付2010年预算参考数 3" xfId="1350"/>
    <cellStyle name="差_市辖区测算20080510_县市旗测算-新科目（含人口规模效应）_财力性转移支付2010年预算参考数 4" xfId="1351"/>
    <cellStyle name="差_市辖区测算-新科目（20080626）" xfId="15"/>
    <cellStyle name="差_市辖区测算-新科目（20080626） 2" xfId="1352"/>
    <cellStyle name="差_市辖区测算-新科目（20080626） 3" xfId="1354"/>
    <cellStyle name="差_市辖区测算-新科目（20080626） 4" xfId="1357"/>
    <cellStyle name="差_市辖区测算-新科目（20080626）_不含人员经费系数" xfId="733"/>
    <cellStyle name="差_市辖区测算-新科目（20080626）_不含人员经费系数 2" xfId="1358"/>
    <cellStyle name="差_市辖区测算-新科目（20080626）_不含人员经费系数 3" xfId="1359"/>
    <cellStyle name="差_市辖区测算-新科目（20080626）_不含人员经费系数 4" xfId="1360"/>
    <cellStyle name="差_市辖区测算-新科目（20080626）_不含人员经费系数_财力性转移支付2010年预算参考数" xfId="1361"/>
    <cellStyle name="差_市辖区测算-新科目（20080626）_不含人员经费系数_财力性转移支付2010年预算参考数 2" xfId="1363"/>
    <cellStyle name="差_市辖区测算-新科目（20080626）_不含人员经费系数_财力性转移支付2010年预算参考数 3" xfId="1365"/>
    <cellStyle name="差_市辖区测算-新科目（20080626）_不含人员经费系数_财力性转移支付2010年预算参考数 4" xfId="1367"/>
    <cellStyle name="差_市辖区测算-新科目（20080626）_财力性转移支付2010年预算参考数" xfId="1369"/>
    <cellStyle name="差_市辖区测算-新科目（20080626）_财力性转移支付2010年预算参考数 2" xfId="1371"/>
    <cellStyle name="差_市辖区测算-新科目（20080626）_财力性转移支付2010年预算参考数 3" xfId="1372"/>
    <cellStyle name="差_市辖区测算-新科目（20080626）_财力性转移支付2010年预算参考数 4" xfId="1373"/>
    <cellStyle name="差_市辖区测算-新科目（20080626）_民生政策最低支出需求" xfId="1375"/>
    <cellStyle name="差_市辖区测算-新科目（20080626）_民生政策最低支出需求 2" xfId="1376"/>
    <cellStyle name="差_市辖区测算-新科目（20080626）_民生政策最低支出需求 3" xfId="843"/>
    <cellStyle name="差_市辖区测算-新科目（20080626）_民生政策最低支出需求 4" xfId="1378"/>
    <cellStyle name="差_市辖区测算-新科目（20080626）_民生政策最低支出需求_财力性转移支付2010年预算参考数" xfId="1379"/>
    <cellStyle name="差_市辖区测算-新科目（20080626）_民生政策最低支出需求_财力性转移支付2010年预算参考数 2" xfId="1381"/>
    <cellStyle name="差_市辖区测算-新科目（20080626）_民生政策最低支出需求_财力性转移支付2010年预算参考数 3" xfId="1281"/>
    <cellStyle name="差_市辖区测算-新科目（20080626）_民生政策最低支出需求_财力性转移支付2010年预算参考数 4" xfId="1284"/>
    <cellStyle name="差_市辖区测算-新科目（20080626）_县市旗测算-新科目（含人口规模效应）" xfId="1382"/>
    <cellStyle name="差_市辖区测算-新科目（20080626）_县市旗测算-新科目（含人口规模效应） 2" xfId="1383"/>
    <cellStyle name="差_市辖区测算-新科目（20080626）_县市旗测算-新科目（含人口规模效应） 3" xfId="684"/>
    <cellStyle name="差_市辖区测算-新科目（20080626）_县市旗测算-新科目（含人口规模效应） 4" xfId="688"/>
    <cellStyle name="差_市辖区测算-新科目（20080626）_县市旗测算-新科目（含人口规模效应）_财力性转移支付2010年预算参考数" xfId="1384"/>
    <cellStyle name="差_市辖区测算-新科目（20080626）_县市旗测算-新科目（含人口规模效应）_财力性转移支付2010年预算参考数 2" xfId="1385"/>
    <cellStyle name="差_市辖区测算-新科目（20080626）_县市旗测算-新科目（含人口规模效应）_财力性转移支付2010年预算参考数 3" xfId="1386"/>
    <cellStyle name="差_市辖区测算-新科目（20080626）_县市旗测算-新科目（含人口规模效应）_财力性转移支付2010年预算参考数 4" xfId="1387"/>
    <cellStyle name="差_同德" xfId="1388"/>
    <cellStyle name="差_同德 2" xfId="1389"/>
    <cellStyle name="差_同德 3" xfId="1390"/>
    <cellStyle name="差_同德 4" xfId="1391"/>
    <cellStyle name="差_同德_财力性转移支付2010年预算参考数" xfId="1392"/>
    <cellStyle name="差_同德_财力性转移支付2010年预算参考数 2" xfId="1394"/>
    <cellStyle name="差_同德_财力性转移支付2010年预算参考数 3" xfId="1395"/>
    <cellStyle name="差_同德_财力性转移支付2010年预算参考数 4" xfId="1398"/>
    <cellStyle name="差_危改资金测算" xfId="911"/>
    <cellStyle name="差_危改资金测算 2" xfId="1400"/>
    <cellStyle name="差_危改资金测算 3" xfId="1401"/>
    <cellStyle name="差_危改资金测算 4" xfId="1403"/>
    <cellStyle name="差_危改资金测算_财力性转移支付2010年预算参考数" xfId="1404"/>
    <cellStyle name="差_危改资金测算_财力性转移支付2010年预算参考数 2" xfId="1405"/>
    <cellStyle name="差_危改资金测算_财力性转移支付2010年预算参考数 3" xfId="1406"/>
    <cellStyle name="差_危改资金测算_财力性转移支付2010年预算参考数 4" xfId="1407"/>
    <cellStyle name="差_卫生(按照总人口测算）—20080416" xfId="1408"/>
    <cellStyle name="差_卫生(按照总人口测算）—20080416 2" xfId="1409"/>
    <cellStyle name="差_卫生(按照总人口测算）—20080416 3" xfId="1410"/>
    <cellStyle name="差_卫生(按照总人口测算）—20080416 4" xfId="1023"/>
    <cellStyle name="差_卫生(按照总人口测算）—20080416_不含人员经费系数" xfId="1411"/>
    <cellStyle name="差_卫生(按照总人口测算）—20080416_不含人员经费系数 2" xfId="1412"/>
    <cellStyle name="差_卫生(按照总人口测算）—20080416_不含人员经费系数 3" xfId="1413"/>
    <cellStyle name="差_卫生(按照总人口测算）—20080416_不含人员经费系数 4" xfId="1414"/>
    <cellStyle name="差_卫生(按照总人口测算）—20080416_不含人员经费系数_财力性转移支付2010年预算参考数" xfId="1415"/>
    <cellStyle name="差_卫生(按照总人口测算）—20080416_不含人员经费系数_财力性转移支付2010年预算参考数 2" xfId="1155"/>
    <cellStyle name="差_卫生(按照总人口测算）—20080416_不含人员经费系数_财力性转移支付2010年预算参考数 3" xfId="1158"/>
    <cellStyle name="差_卫生(按照总人口测算）—20080416_不含人员经费系数_财力性转移支付2010年预算参考数 4" xfId="1416"/>
    <cellStyle name="差_卫生(按照总人口测算）—20080416_财力性转移支付2010年预算参考数" xfId="1417"/>
    <cellStyle name="差_卫生(按照总人口测算）—20080416_财力性转移支付2010年预算参考数 2" xfId="1418"/>
    <cellStyle name="差_卫生(按照总人口测算）—20080416_财力性转移支付2010年预算参考数 3" xfId="1419"/>
    <cellStyle name="差_卫生(按照总人口测算）—20080416_财力性转移支付2010年预算参考数 4" xfId="1420"/>
    <cellStyle name="差_卫生(按照总人口测算）—20080416_民生政策最低支出需求" xfId="1422"/>
    <cellStyle name="差_卫生(按照总人口测算）—20080416_民生政策最低支出需求 2" xfId="1424"/>
    <cellStyle name="差_卫生(按照总人口测算）—20080416_民生政策最低支出需求 3" xfId="1426"/>
    <cellStyle name="差_卫生(按照总人口测算）—20080416_民生政策最低支出需求 4" xfId="1428"/>
    <cellStyle name="差_卫生(按照总人口测算）—20080416_民生政策最低支出需求_财力性转移支付2010年预算参考数" xfId="1430"/>
    <cellStyle name="差_卫生(按照总人口测算）—20080416_民生政策最低支出需求_财力性转移支付2010年预算参考数 2" xfId="1432"/>
    <cellStyle name="差_卫生(按照总人口测算）—20080416_民生政策最低支出需求_财力性转移支付2010年预算参考数 3" xfId="1435"/>
    <cellStyle name="差_卫生(按照总人口测算）—20080416_民生政策最低支出需求_财力性转移支付2010年预算参考数 4" xfId="1438"/>
    <cellStyle name="差_卫生(按照总人口测算）—20080416_县市旗测算-新科目（含人口规模效应）" xfId="1441"/>
    <cellStyle name="差_卫生(按照总人口测算）—20080416_县市旗测算-新科目（含人口规模效应） 2" xfId="1347"/>
    <cellStyle name="差_卫生(按照总人口测算）—20080416_县市旗测算-新科目（含人口规模效应） 3" xfId="1444"/>
    <cellStyle name="差_卫生(按照总人口测算）—20080416_县市旗测算-新科目（含人口规模效应） 4" xfId="1446"/>
    <cellStyle name="差_卫生(按照总人口测算）—20080416_县市旗测算-新科目（含人口规模效应）_财力性转移支付2010年预算参考数" xfId="514"/>
    <cellStyle name="差_卫生(按照总人口测算）—20080416_县市旗测算-新科目（含人口规模效应）_财力性转移支付2010年预算参考数 2" xfId="1153"/>
    <cellStyle name="差_卫生(按照总人口测算）—20080416_县市旗测算-新科目（含人口规模效应）_财力性转移支付2010年预算参考数 3" xfId="1156"/>
    <cellStyle name="差_卫生(按照总人口测算）—20080416_县市旗测算-新科目（含人口规模效应）_财力性转移支付2010年预算参考数 4" xfId="1159"/>
    <cellStyle name="差_卫生部门" xfId="1449"/>
    <cellStyle name="差_卫生部门 2" xfId="1450"/>
    <cellStyle name="差_卫生部门 3" xfId="1451"/>
    <cellStyle name="差_卫生部门 4" xfId="1452"/>
    <cellStyle name="差_卫生部门_财力性转移支付2010年预算参考数" xfId="1453"/>
    <cellStyle name="差_卫生部门_财力性转移支付2010年预算参考数 2" xfId="1454"/>
    <cellStyle name="差_卫生部门_财力性转移支付2010年预算参考数 3" xfId="229"/>
    <cellStyle name="差_卫生部门_财力性转移支付2010年预算参考数 4" xfId="1455"/>
    <cellStyle name="差_文体广播部门" xfId="1456"/>
    <cellStyle name="差_文体广播部门 2" xfId="1457"/>
    <cellStyle name="差_文体广播事业(按照总人口测算）—20080416" xfId="1458"/>
    <cellStyle name="差_文体广播事业(按照总人口测算）—20080416 2" xfId="1106"/>
    <cellStyle name="差_文体广播事业(按照总人口测算）—20080416 3" xfId="1108"/>
    <cellStyle name="差_文体广播事业(按照总人口测算）—20080416 4" xfId="448"/>
    <cellStyle name="差_文体广播事业(按照总人口测算）—20080416_不含人员经费系数" xfId="1459"/>
    <cellStyle name="差_文体广播事业(按照总人口测算）—20080416_不含人员经费系数 2" xfId="1004"/>
    <cellStyle name="差_文体广播事业(按照总人口测算）—20080416_不含人员经费系数 3" xfId="1460"/>
    <cellStyle name="差_文体广播事业(按照总人口测算）—20080416_不含人员经费系数 4" xfId="1462"/>
    <cellStyle name="差_文体广播事业(按照总人口测算）—20080416_不含人员经费系数_财力性转移支付2010年预算参考数" xfId="1463"/>
    <cellStyle name="差_文体广播事业(按照总人口测算）—20080416_不含人员经费系数_财力性转移支付2010年预算参考数 2" xfId="1466"/>
    <cellStyle name="差_文体广播事业(按照总人口测算）—20080416_不含人员经费系数_财力性转移支付2010年预算参考数 3" xfId="1467"/>
    <cellStyle name="差_文体广播事业(按照总人口测算）—20080416_不含人员经费系数_财力性转移支付2010年预算参考数 4" xfId="1468"/>
    <cellStyle name="差_文体广播事业(按照总人口测算）—20080416_财力性转移支付2010年预算参考数" xfId="1469"/>
    <cellStyle name="差_文体广播事业(按照总人口测算）—20080416_财力性转移支付2010年预算参考数 2" xfId="1471"/>
    <cellStyle name="差_文体广播事业(按照总人口测算）—20080416_财力性转移支付2010年预算参考数 3" xfId="1472"/>
    <cellStyle name="差_文体广播事业(按照总人口测算）—20080416_财力性转移支付2010年预算参考数 4" xfId="1473"/>
    <cellStyle name="差_文体广播事业(按照总人口测算）—20080416_民生政策最低支出需求" xfId="1474"/>
    <cellStyle name="差_文体广播事业(按照总人口测算）—20080416_民生政策最低支出需求 2" xfId="1475"/>
    <cellStyle name="差_文体广播事业(按照总人口测算）—20080416_民生政策最低支出需求 3" xfId="1476"/>
    <cellStyle name="差_文体广播事业(按照总人口测算）—20080416_民生政策最低支出需求 4" xfId="1478"/>
    <cellStyle name="差_文体广播事业(按照总人口测算）—20080416_民生政策最低支出需求_财力性转移支付2010年预算参考数" xfId="1481"/>
    <cellStyle name="差_文体广播事业(按照总人口测算）—20080416_民生政策最低支出需求_财力性转移支付2010年预算参考数 2" xfId="1482"/>
    <cellStyle name="差_文体广播事业(按照总人口测算）—20080416_民生政策最低支出需求_财力性转移支付2010年预算参考数 3" xfId="1483"/>
    <cellStyle name="差_文体广播事业(按照总人口测算）—20080416_民生政策最低支出需求_财力性转移支付2010年预算参考数 4" xfId="1484"/>
    <cellStyle name="差_文体广播事业(按照总人口测算）—20080416_县市旗测算-新科目（含人口规模效应）" xfId="1485"/>
    <cellStyle name="差_文体广播事业(按照总人口测算）—20080416_县市旗测算-新科目（含人口规模效应） 2" xfId="902"/>
    <cellStyle name="差_文体广播事业(按照总人口测算）—20080416_县市旗测算-新科目（含人口规模效应） 3" xfId="904"/>
    <cellStyle name="差_文体广播事业(按照总人口测算）—20080416_县市旗测算-新科目（含人口规模效应） 4" xfId="1114"/>
    <cellStyle name="差_文体广播事业(按照总人口测算）—20080416_县市旗测算-新科目（含人口规模效应）_财力性转移支付2010年预算参考数" xfId="1486"/>
    <cellStyle name="差_文体广播事业(按照总人口测算）—20080416_县市旗测算-新科目（含人口规模效应）_财力性转移支付2010年预算参考数 2" xfId="1487"/>
    <cellStyle name="差_文体广播事业(按照总人口测算）—20080416_县市旗测算-新科目（含人口规模效应）_财力性转移支付2010年预算参考数 3" xfId="1488"/>
    <cellStyle name="差_文体广播事业(按照总人口测算）—20080416_县市旗测算-新科目（含人口规模效应）_财力性转移支付2010年预算参考数 4" xfId="1489"/>
    <cellStyle name="差_县区合并测算20080421" xfId="1490"/>
    <cellStyle name="差_县区合并测算20080421 2" xfId="1492"/>
    <cellStyle name="差_县区合并测算20080421 3" xfId="1012"/>
    <cellStyle name="差_县区合并测算20080421 4" xfId="1493"/>
    <cellStyle name="差_县区合并测算20080421_不含人员经费系数" xfId="1053"/>
    <cellStyle name="差_县区合并测算20080421_不含人员经费系数 2" xfId="1494"/>
    <cellStyle name="差_县区合并测算20080421_不含人员经费系数 3" xfId="1370"/>
    <cellStyle name="差_县区合并测算20080421_不含人员经费系数 4" xfId="1495"/>
    <cellStyle name="差_县区合并测算20080421_不含人员经费系数_财力性转移支付2010年预算参考数" xfId="1497"/>
    <cellStyle name="差_县区合并测算20080421_不含人员经费系数_财力性转移支付2010年预算参考数 2" xfId="1498"/>
    <cellStyle name="差_县区合并测算20080421_不含人员经费系数_财力性转移支付2010年预算参考数 3" xfId="1499"/>
    <cellStyle name="差_县区合并测算20080421_不含人员经费系数_财力性转移支付2010年预算参考数 4" xfId="1501"/>
    <cellStyle name="差_县区合并测算20080421_财力性转移支付2010年预算参考数" xfId="1503"/>
    <cellStyle name="差_县区合并测算20080421_财力性转移支付2010年预算参考数 2" xfId="1505"/>
    <cellStyle name="差_县区合并测算20080421_财力性转移支付2010年预算参考数 3" xfId="1506"/>
    <cellStyle name="差_县区合并测算20080421_财力性转移支付2010年预算参考数 4" xfId="1507"/>
    <cellStyle name="差_县区合并测算20080421_民生政策最低支出需求" xfId="1509"/>
    <cellStyle name="差_县区合并测算20080421_民生政策最低支出需求 2" xfId="1510"/>
    <cellStyle name="差_县区合并测算20080421_民生政策最低支出需求 3" xfId="1512"/>
    <cellStyle name="差_县区合并测算20080421_民生政策最低支出需求 4" xfId="1514"/>
    <cellStyle name="差_县区合并测算20080421_民生政策最低支出需求_财力性转移支付2010年预算参考数" xfId="1164"/>
    <cellStyle name="差_县区合并测算20080421_民生政策最低支出需求_财力性转移支付2010年预算参考数 2" xfId="1447"/>
    <cellStyle name="差_县区合并测算20080421_民生政策最低支出需求_财力性转移支付2010年预算参考数 3" xfId="1516"/>
    <cellStyle name="差_县区合并测算20080421_民生政策最低支出需求_财力性转移支付2010年预算参考数 4" xfId="1517"/>
    <cellStyle name="差_县区合并测算20080421_县市旗测算-新科目（含人口规模效应）" xfId="1518"/>
    <cellStyle name="差_县区合并测算20080421_县市旗测算-新科目（含人口规模效应） 2" xfId="1523"/>
    <cellStyle name="差_县区合并测算20080421_县市旗测算-新科目（含人口规模效应） 3" xfId="1524"/>
    <cellStyle name="差_县区合并测算20080421_县市旗测算-新科目（含人口规模效应） 4" xfId="1525"/>
    <cellStyle name="差_县区合并测算20080421_县市旗测算-新科目（含人口规模效应）_财力性转移支付2010年预算参考数" xfId="1526"/>
    <cellStyle name="差_县区合并测算20080421_县市旗测算-新科目（含人口规模效应）_财力性转移支付2010年预算参考数 2" xfId="1527"/>
    <cellStyle name="差_县区合并测算20080421_县市旗测算-新科目（含人口规模效应）_财力性转移支付2010年预算参考数 3" xfId="1528"/>
    <cellStyle name="差_县区合并测算20080421_县市旗测算-新科目（含人口规模效应）_财力性转移支付2010年预算参考数 4" xfId="1530"/>
    <cellStyle name="差_县区合并测算20080423(按照各省比重）" xfId="1531"/>
    <cellStyle name="差_县区合并测算20080423(按照各省比重） 2" xfId="1532"/>
    <cellStyle name="差_县区合并测算20080423(按照各省比重） 3" xfId="1533"/>
    <cellStyle name="差_县区合并测算20080423(按照各省比重） 4" xfId="1535"/>
    <cellStyle name="差_县区合并测算20080423(按照各省比重）_不含人员经费系数" xfId="387"/>
    <cellStyle name="差_县区合并测算20080423(按照各省比重）_不含人员经费系数 2" xfId="1537"/>
    <cellStyle name="差_县区合并测算20080423(按照各省比重）_不含人员经费系数 3" xfId="1538"/>
    <cellStyle name="差_县区合并测算20080423(按照各省比重）_不含人员经费系数 4" xfId="1539"/>
    <cellStyle name="差_县区合并测算20080423(按照各省比重）_不含人员经费系数_财力性转移支付2010年预算参考数" xfId="995"/>
    <cellStyle name="差_县区合并测算20080423(按照各省比重）_不含人员经费系数_财力性转移支付2010年预算参考数 2" xfId="70"/>
    <cellStyle name="差_县区合并测算20080423(按照各省比重）_不含人员经费系数_财力性转移支付2010年预算参考数 3" xfId="64"/>
    <cellStyle name="差_县区合并测算20080423(按照各省比重）_不含人员经费系数_财力性转移支付2010年预算参考数 4" xfId="75"/>
    <cellStyle name="差_县区合并测算20080423(按照各省比重）_财力性转移支付2010年预算参考数" xfId="1540"/>
    <cellStyle name="差_县区合并测算20080423(按照各省比重）_财力性转移支付2010年预算参考数 2" xfId="1500"/>
    <cellStyle name="差_县区合并测算20080423(按照各省比重）_财力性转移支付2010年预算参考数 3" xfId="1502"/>
    <cellStyle name="差_县区合并测算20080423(按照各省比重）_财力性转移支付2010年预算参考数 4" xfId="1470"/>
    <cellStyle name="差_县区合并测算20080423(按照各省比重）_民生政策最低支出需求" xfId="1541"/>
    <cellStyle name="差_县区合并测算20080423(按照各省比重）_民生政策最低支出需求 2" xfId="1542"/>
    <cellStyle name="差_县区合并测算20080423(按照各省比重）_民生政策最低支出需求 3" xfId="648"/>
    <cellStyle name="差_县区合并测算20080423(按照各省比重）_民生政策最低支出需求 4" xfId="650"/>
    <cellStyle name="差_县区合并测算20080423(按照各省比重）_民生政策最低支出需求_财力性转移支付2010年预算参考数" xfId="1543"/>
    <cellStyle name="差_县区合并测算20080423(按照各省比重）_民生政策最低支出需求_财力性转移支付2010年预算参考数 2" xfId="1545"/>
    <cellStyle name="差_县区合并测算20080423(按照各省比重）_民生政策最低支出需求_财力性转移支付2010年预算参考数 3" xfId="1547"/>
    <cellStyle name="差_县区合并测算20080423(按照各省比重）_民生政策最低支出需求_财力性转移支付2010年预算参考数 4" xfId="1549"/>
    <cellStyle name="差_县区合并测算20080423(按照各省比重）_县市旗测算-新科目（含人口规模效应）" xfId="1550"/>
    <cellStyle name="差_县区合并测算20080423(按照各省比重）_县市旗测算-新科目（含人口规模效应） 2" xfId="1551"/>
    <cellStyle name="差_县区合并测算20080423(按照各省比重）_县市旗测算-新科目（含人口规模效应） 3" xfId="1552"/>
    <cellStyle name="差_县区合并测算20080423(按照各省比重）_县市旗测算-新科目（含人口规模效应） 4" xfId="1553"/>
    <cellStyle name="差_县区合并测算20080423(按照各省比重）_县市旗测算-新科目（含人口规模效应）_财力性转移支付2010年预算参考数" xfId="1554"/>
    <cellStyle name="差_县区合并测算20080423(按照各省比重）_县市旗测算-新科目（含人口规模效应）_财力性转移支付2010年预算参考数 2" xfId="992"/>
    <cellStyle name="差_县区合并测算20080423(按照各省比重）_县市旗测算-新科目（含人口规模效应）_财力性转移支付2010年预算参考数 3" xfId="1001"/>
    <cellStyle name="差_县区合并测算20080423(按照各省比重）_县市旗测算-新科目（含人口规模效应）_财力性转移支付2010年预算参考数 4" xfId="1555"/>
    <cellStyle name="差_县市旗测算20080508" xfId="13"/>
    <cellStyle name="差_县市旗测算20080508 2" xfId="1556"/>
    <cellStyle name="差_县市旗测算20080508 3" xfId="1557"/>
    <cellStyle name="差_县市旗测算20080508 4" xfId="1559"/>
    <cellStyle name="差_县市旗测算20080508_不含人员经费系数" xfId="1560"/>
    <cellStyle name="差_县市旗测算20080508_不含人员经费系数 2" xfId="1561"/>
    <cellStyle name="差_县市旗测算20080508_不含人员经费系数 3" xfId="1563"/>
    <cellStyle name="差_县市旗测算20080508_不含人员经费系数 4" xfId="1564"/>
    <cellStyle name="差_县市旗测算20080508_不含人员经费系数_财力性转移支付2010年预算参考数" xfId="1565"/>
    <cellStyle name="差_县市旗测算20080508_不含人员经费系数_财力性转移支付2010年预算参考数 2" xfId="1567"/>
    <cellStyle name="差_县市旗测算20080508_不含人员经费系数_财力性转移支付2010年预算参考数 3" xfId="1569"/>
    <cellStyle name="差_县市旗测算20080508_不含人员经费系数_财力性转移支付2010年预算参考数 4" xfId="1215"/>
    <cellStyle name="差_县市旗测算20080508_财力性转移支付2010年预算参考数" xfId="1570"/>
    <cellStyle name="差_县市旗测算20080508_财力性转移支付2010年预算参考数 2" xfId="384"/>
    <cellStyle name="差_县市旗测算20080508_财力性转移支付2010年预算参考数 3" xfId="1571"/>
    <cellStyle name="差_县市旗测算20080508_财力性转移支付2010年预算参考数 4" xfId="1574"/>
    <cellStyle name="差_县市旗测算20080508_民生政策最低支出需求" xfId="1309"/>
    <cellStyle name="差_县市旗测算20080508_民生政策最低支出需求 2" xfId="1575"/>
    <cellStyle name="差_县市旗测算20080508_民生政策最低支出需求 3" xfId="1576"/>
    <cellStyle name="差_县市旗测算20080508_民生政策最低支出需求 4" xfId="1579"/>
    <cellStyle name="差_县市旗测算20080508_民生政策最低支出需求_财力性转移支付2010年预算参考数" xfId="1581"/>
    <cellStyle name="差_县市旗测算20080508_民生政策最低支出需求_财力性转移支付2010年预算参考数 2" xfId="1583"/>
    <cellStyle name="差_县市旗测算20080508_民生政策最低支出需求_财力性转移支付2010年预算参考数 3" xfId="1584"/>
    <cellStyle name="差_县市旗测算20080508_民生政策最低支出需求_财力性转移支付2010年预算参考数 4" xfId="1585"/>
    <cellStyle name="差_县市旗测算20080508_县市旗测算-新科目（含人口规模效应）" xfId="1529"/>
    <cellStyle name="差_县市旗测算20080508_县市旗测算-新科目（含人口规模效应） 2" xfId="1586"/>
    <cellStyle name="差_县市旗测算20080508_县市旗测算-新科目（含人口规模效应） 3" xfId="1587"/>
    <cellStyle name="差_县市旗测算20080508_县市旗测算-新科目（含人口规模效应） 4" xfId="1588"/>
    <cellStyle name="差_县市旗测算20080508_县市旗测算-新科目（含人口规模效应）_财力性转移支付2010年预算参考数" xfId="1589"/>
    <cellStyle name="差_县市旗测算20080508_县市旗测算-新科目（含人口规模效应）_财力性转移支付2010年预算参考数 2" xfId="1590"/>
    <cellStyle name="差_县市旗测算20080508_县市旗测算-新科目（含人口规模效应）_财力性转移支付2010年预算参考数 3" xfId="1591"/>
    <cellStyle name="差_县市旗测算20080508_县市旗测算-新科目（含人口规模效应）_财力性转移支付2010年预算参考数 4" xfId="1592"/>
    <cellStyle name="差_县市旗测算-新科目（20080626）" xfId="1593"/>
    <cellStyle name="差_县市旗测算-新科目（20080626） 2" xfId="1595"/>
    <cellStyle name="差_县市旗测算-新科目（20080626） 3" xfId="1596"/>
    <cellStyle name="差_县市旗测算-新科目（20080626） 4" xfId="1070"/>
    <cellStyle name="差_县市旗测算-新科目（20080626）_不含人员经费系数" xfId="72"/>
    <cellStyle name="差_县市旗测算-新科目（20080626）_不含人员经费系数 2" xfId="91"/>
    <cellStyle name="差_县市旗测算-新科目（20080626）_不含人员经费系数 3" xfId="1597"/>
    <cellStyle name="差_县市旗测算-新科目（20080626）_不含人员经费系数 4" xfId="1599"/>
    <cellStyle name="差_县市旗测算-新科目（20080626）_不含人员经费系数_财力性转移支付2010年预算参考数" xfId="883"/>
    <cellStyle name="差_县市旗测算-新科目（20080626）_不含人员经费系数_财力性转移支付2010年预算参考数 2" xfId="1601"/>
    <cellStyle name="差_县市旗测算-新科目（20080626）_不含人员经费系数_财力性转移支付2010年预算参考数 3" xfId="1602"/>
    <cellStyle name="差_县市旗测算-新科目（20080626）_不含人员经费系数_财力性转移支付2010年预算参考数 4" xfId="934"/>
    <cellStyle name="差_县市旗测算-新科目（20080626）_财力性转移支付2010年预算参考数" xfId="1603"/>
    <cellStyle name="差_县市旗测算-新科目（20080626）_财力性转移支付2010年预算参考数 2" xfId="1604"/>
    <cellStyle name="差_县市旗测算-新科目（20080626）_财力性转移支付2010年预算参考数 3" xfId="1605"/>
    <cellStyle name="差_县市旗测算-新科目（20080626）_财力性转移支付2010年预算参考数 4" xfId="1606"/>
    <cellStyle name="差_县市旗测算-新科目（20080626）_民生政策最低支出需求" xfId="1607"/>
    <cellStyle name="差_县市旗测算-新科目（20080626）_民生政策最低支出需求 2" xfId="68"/>
    <cellStyle name="差_县市旗测算-新科目（20080626）_民生政策最低支出需求 3" xfId="1608"/>
    <cellStyle name="差_县市旗测算-新科目（20080626）_民生政策最低支出需求 4" xfId="854"/>
    <cellStyle name="差_县市旗测算-新科目（20080626）_民生政策最低支出需求_财力性转移支付2010年预算参考数" xfId="1610"/>
    <cellStyle name="差_县市旗测算-新科目（20080626）_民生政策最低支出需求_财力性转移支付2010年预算参考数 2" xfId="165"/>
    <cellStyle name="差_县市旗测算-新科目（20080626）_民生政策最低支出需求_财力性转移支付2010年预算参考数 3" xfId="1612"/>
    <cellStyle name="差_县市旗测算-新科目（20080626）_民生政策最低支出需求_财力性转移支付2010年预算参考数 4" xfId="1613"/>
    <cellStyle name="差_县市旗测算-新科目（20080626）_县市旗测算-新科目（含人口规模效应）" xfId="1614"/>
    <cellStyle name="差_县市旗测算-新科目（20080626）_县市旗测算-新科目（含人口规模效应） 2" xfId="1615"/>
    <cellStyle name="差_县市旗测算-新科目（20080626）_县市旗测算-新科目（含人口规模效应） 3" xfId="1616"/>
    <cellStyle name="差_县市旗测算-新科目（20080626）_县市旗测算-新科目（含人口规模效应） 4" xfId="670"/>
    <cellStyle name="差_县市旗测算-新科目（20080626）_县市旗测算-新科目（含人口规模效应）_财力性转移支付2010年预算参考数" xfId="1618"/>
    <cellStyle name="差_县市旗测算-新科目（20080626）_县市旗测算-新科目（含人口规模效应）_财力性转移支付2010年预算参考数 2" xfId="1620"/>
    <cellStyle name="差_县市旗测算-新科目（20080626）_县市旗测算-新科目（含人口规模效应）_财力性转移支付2010年预算参考数 3" xfId="1621"/>
    <cellStyle name="差_县市旗测算-新科目（20080626）_县市旗测算-新科目（含人口规模效应）_财力性转移支付2010年预算参考数 4" xfId="1622"/>
    <cellStyle name="差_县市旗测算-新科目（20080627）" xfId="201"/>
    <cellStyle name="差_县市旗测算-新科目（20080627） 2" xfId="205"/>
    <cellStyle name="差_县市旗测算-新科目（20080627） 3" xfId="207"/>
    <cellStyle name="差_县市旗测算-新科目（20080627） 4" xfId="630"/>
    <cellStyle name="差_县市旗测算-新科目（20080627）_不含人员经费系数" xfId="1623"/>
    <cellStyle name="差_县市旗测算-新科目（20080627）_不含人员经费系数 2" xfId="193"/>
    <cellStyle name="差_县市旗测算-新科目（20080627）_不含人员经费系数 3" xfId="1624"/>
    <cellStyle name="差_县市旗测算-新科目（20080627）_不含人员经费系数 4" xfId="1626"/>
    <cellStyle name="差_县市旗测算-新科目（20080627）_不含人员经费系数_财力性转移支付2010年预算参考数" xfId="1629"/>
    <cellStyle name="差_县市旗测算-新科目（20080627）_不含人员经费系数_财力性转移支付2010年预算参考数 2" xfId="1534"/>
    <cellStyle name="差_县市旗测算-新科目（20080627）_不含人员经费系数_财力性转移支付2010年预算参考数 3" xfId="1536"/>
    <cellStyle name="差_县市旗测算-新科目（20080627）_不含人员经费系数_财力性转移支付2010年预算参考数 4" xfId="1630"/>
    <cellStyle name="差_县市旗测算-新科目（20080627）_财力性转移支付2010年预算参考数" xfId="1631"/>
    <cellStyle name="差_县市旗测算-新科目（20080627）_财力性转移支付2010年预算参考数 2" xfId="1632"/>
    <cellStyle name="差_县市旗测算-新科目（20080627）_财力性转移支付2010年预算参考数 3" xfId="1633"/>
    <cellStyle name="差_县市旗测算-新科目（20080627）_财力性转移支付2010年预算参考数 4" xfId="1634"/>
    <cellStyle name="差_县市旗测算-新科目（20080627）_民生政策最低支出需求" xfId="1636"/>
    <cellStyle name="差_县市旗测算-新科目（20080627）_民生政策最低支出需求 2" xfId="1638"/>
    <cellStyle name="差_县市旗测算-新科目（20080627）_民生政策最低支出需求 3" xfId="1640"/>
    <cellStyle name="差_县市旗测算-新科目（20080627）_民生政策最低支出需求 4" xfId="1641"/>
    <cellStyle name="差_县市旗测算-新科目（20080627）_民生政策最低支出需求_财力性转移支付2010年预算参考数" xfId="1644"/>
    <cellStyle name="差_县市旗测算-新科目（20080627）_民生政策最低支出需求_财力性转移支付2010年预算参考数 2" xfId="1085"/>
    <cellStyle name="差_县市旗测算-新科目（20080627）_民生政策最低支出需求_财力性转移支付2010年预算参考数 3" xfId="1645"/>
    <cellStyle name="差_县市旗测算-新科目（20080627）_民生政策最低支出需求_财力性转移支付2010年预算参考数 4" xfId="1646"/>
    <cellStyle name="差_县市旗测算-新科目（20080627）_县市旗测算-新科目（含人口规模效应）" xfId="1647"/>
    <cellStyle name="差_县市旗测算-新科目（20080627）_县市旗测算-新科目（含人口规模效应） 2" xfId="751"/>
    <cellStyle name="差_县市旗测算-新科目（20080627）_县市旗测算-新科目（含人口规模效应） 3" xfId="1648"/>
    <cellStyle name="差_县市旗测算-新科目（20080627）_县市旗测算-新科目（含人口规模效应） 4" xfId="1649"/>
    <cellStyle name="差_县市旗测算-新科目（20080627）_县市旗测算-新科目（含人口规模效应）_财力性转移支付2010年预算参考数" xfId="1650"/>
    <cellStyle name="差_县市旗测算-新科目（20080627）_县市旗测算-新科目（含人口规模效应）_财力性转移支付2010年预算参考数 2" xfId="1651"/>
    <cellStyle name="差_县市旗测算-新科目（20080627）_县市旗测算-新科目（含人口规模效应）_财力性转移支付2010年预算参考数 3" xfId="1652"/>
    <cellStyle name="差_县市旗测算-新科目（20080627）_县市旗测算-新科目（含人口规模效应）_财力性转移支付2010年预算参考数 4" xfId="1267"/>
    <cellStyle name="差_一般预算支出口径剔除表" xfId="1653"/>
    <cellStyle name="差_一般预算支出口径剔除表 2" xfId="1654"/>
    <cellStyle name="差_一般预算支出口径剔除表 3" xfId="1656"/>
    <cellStyle name="差_一般预算支出口径剔除表 4" xfId="1659"/>
    <cellStyle name="差_一般预算支出口径剔除表_财力性转移支付2010年预算参考数" xfId="350"/>
    <cellStyle name="差_一般预算支出口径剔除表_财力性转移支付2010年预算参考数 2" xfId="912"/>
    <cellStyle name="差_一般预算支出口径剔除表_财力性转移支付2010年预算参考数 3" xfId="914"/>
    <cellStyle name="差_一般预算支出口径剔除表_财力性转移支付2010年预算参考数 4" xfId="1661"/>
    <cellStyle name="差_云南 缺口县区测算(地方填报)" xfId="1662"/>
    <cellStyle name="差_云南 缺口县区测算(地方填报) 2" xfId="830"/>
    <cellStyle name="差_云南 缺口县区测算(地方填报) 3" xfId="1663"/>
    <cellStyle name="差_云南 缺口县区测算(地方填报) 4" xfId="1665"/>
    <cellStyle name="差_云南 缺口县区测算(地方填报)_财力性转移支付2010年预算参考数" xfId="1666"/>
    <cellStyle name="差_云南 缺口县区测算(地方填报)_财力性转移支付2010年预算参考数 2" xfId="1667"/>
    <cellStyle name="差_云南 缺口县区测算(地方填报)_财力性转移支付2010年预算参考数 3" xfId="1668"/>
    <cellStyle name="差_云南 缺口县区测算(地方填报)_财力性转移支付2010年预算参考数 4" xfId="1670"/>
    <cellStyle name="差_云南省2008年转移支付测算——州市本级考核部分及政策性测算" xfId="462"/>
    <cellStyle name="差_云南省2008年转移支付测算——州市本级考核部分及政策性测算 2" xfId="1672"/>
    <cellStyle name="差_云南省2008年转移支付测算——州市本级考核部分及政策性测算 3" xfId="1190"/>
    <cellStyle name="差_云南省2008年转移支付测算——州市本级考核部分及政策性测算 4" xfId="1193"/>
    <cellStyle name="差_云南省2008年转移支付测算——州市本级考核部分及政策性测算_财力性转移支付2010年预算参考数" xfId="1673"/>
    <cellStyle name="差_云南省2008年转移支付测算——州市本级考核部分及政策性测算_财力性转移支付2010年预算参考数 2" xfId="1669"/>
    <cellStyle name="差_云南省2008年转移支付测算——州市本级考核部分及政策性测算_财力性转移支付2010年预算参考数 3" xfId="1671"/>
    <cellStyle name="差_云南省2008年转移支付测算——州市本级考核部分及政策性测算_财力性转移支付2010年预算参考数 4" xfId="1674"/>
    <cellStyle name="差_长沙" xfId="1675"/>
    <cellStyle name="差_长沙 2" xfId="1676"/>
    <cellStyle name="差_长沙 3" xfId="1678"/>
    <cellStyle name="差_重点民生支出需求测算表社保（农村低保）081112" xfId="1680"/>
    <cellStyle name="差_重点民生支出需求测算表社保（农村低保）081112 2" xfId="1681"/>
    <cellStyle name="差_自行调整差异系数顺序" xfId="1682"/>
    <cellStyle name="差_自行调整差异系数顺序 2" xfId="1683"/>
    <cellStyle name="差_自行调整差异系数顺序 3" xfId="119"/>
    <cellStyle name="差_自行调整差异系数顺序 4" xfId="1686"/>
    <cellStyle name="差_自行调整差异系数顺序_财力性转移支付2010年预算参考数" xfId="1689"/>
    <cellStyle name="差_自行调整差异系数顺序_财力性转移支付2010年预算参考数 2" xfId="1275"/>
    <cellStyle name="差_自行调整差异系数顺序_财力性转移支付2010年预算参考数 3" xfId="1277"/>
    <cellStyle name="差_自行调整差异系数顺序_财力性转移支付2010年预算参考数 4" xfId="1205"/>
    <cellStyle name="差_总人口" xfId="1137"/>
    <cellStyle name="差_总人口 2" xfId="1139"/>
    <cellStyle name="差_总人口 3" xfId="1141"/>
    <cellStyle name="差_总人口 4" xfId="1143"/>
    <cellStyle name="差_总人口_财力性转移支付2010年预算参考数" xfId="1145"/>
    <cellStyle name="差_总人口_财力性转移支付2010年预算参考数 2" xfId="335"/>
    <cellStyle name="差_总人口_财力性转移支付2010年预算参考数 3" xfId="1147"/>
    <cellStyle name="差_总人口_财力性转移支付2010年预算参考数 4" xfId="1149"/>
    <cellStyle name="常规" xfId="0" builtinId="0"/>
    <cellStyle name="常规 10" xfId="1691"/>
    <cellStyle name="常规 10 10" xfId="1692"/>
    <cellStyle name="常规 10 10 2 2" xfId="1693"/>
    <cellStyle name="常规 10 11" xfId="1694"/>
    <cellStyle name="常规 10 2" xfId="1695"/>
    <cellStyle name="常规 10 2 2" xfId="502"/>
    <cellStyle name="常规 10 2 2 2" xfId="1504"/>
    <cellStyle name="常规 10 2 3" xfId="895"/>
    <cellStyle name="常规 10 2 3 2" xfId="305"/>
    <cellStyle name="常规 10 2 4" xfId="428"/>
    <cellStyle name="常规 10 2 4 2" xfId="1698"/>
    <cellStyle name="常规 10 2 5" xfId="237"/>
    <cellStyle name="常规 10 3" xfId="1699"/>
    <cellStyle name="常规 10 3 2" xfId="1700"/>
    <cellStyle name="常规 10 3 2 2" xfId="1702"/>
    <cellStyle name="常规 10 3 3" xfId="1703"/>
    <cellStyle name="常规 10 3 3 2" xfId="1705"/>
    <cellStyle name="常规 10 3 4" xfId="1706"/>
    <cellStyle name="常规 10 3 4 2" xfId="1707"/>
    <cellStyle name="常规 10 3 5" xfId="1708"/>
    <cellStyle name="常规 10 4" xfId="1709"/>
    <cellStyle name="常规 10 4 2" xfId="1710"/>
    <cellStyle name="常规 10 4 2 2" xfId="1711"/>
    <cellStyle name="常规 10 4 3" xfId="1712"/>
    <cellStyle name="常规 10 4 3 2" xfId="1713"/>
    <cellStyle name="常规 10 4 4" xfId="1714"/>
    <cellStyle name="常规 10 4 4 2" xfId="1715"/>
    <cellStyle name="常规 10 4 5" xfId="1718"/>
    <cellStyle name="常规 10 5" xfId="1719"/>
    <cellStyle name="常规 10 5 2" xfId="526"/>
    <cellStyle name="常规 10 6" xfId="128"/>
    <cellStyle name="常规 10 6 2" xfId="150"/>
    <cellStyle name="常规 10 7" xfId="157"/>
    <cellStyle name="常规 10 7 2" xfId="174"/>
    <cellStyle name="常规 10 8" xfId="183"/>
    <cellStyle name="常规 10 8 2" xfId="210"/>
    <cellStyle name="常规 10 9" xfId="226"/>
    <cellStyle name="常规 10 9 2" xfId="257"/>
    <cellStyle name="常规 10_长沙" xfId="1076"/>
    <cellStyle name="常规 100" xfId="1720"/>
    <cellStyle name="常规 101" xfId="1723"/>
    <cellStyle name="常规 102" xfId="1726"/>
    <cellStyle name="常规 103" xfId="1729"/>
    <cellStyle name="常规 104" xfId="1733"/>
    <cellStyle name="常规 105" xfId="1736"/>
    <cellStyle name="常规 106" xfId="1738"/>
    <cellStyle name="常规 107" xfId="1740"/>
    <cellStyle name="常规 108" xfId="1743"/>
    <cellStyle name="常规 109" xfId="1745"/>
    <cellStyle name="常规 11" xfId="1747"/>
    <cellStyle name="常规 11 10" xfId="1748"/>
    <cellStyle name="常规 11 2" xfId="860"/>
    <cellStyle name="常规 11 2 2" xfId="1750"/>
    <cellStyle name="常规 11 2 2 2" xfId="1751"/>
    <cellStyle name="常规 11 2 3" xfId="1752"/>
    <cellStyle name="常规 11 2 3 2" xfId="1753"/>
    <cellStyle name="常规 11 2 4" xfId="885"/>
    <cellStyle name="常规 11 2 4 2" xfId="887"/>
    <cellStyle name="常规 11 2 5" xfId="1754"/>
    <cellStyle name="常规 11 3" xfId="862"/>
    <cellStyle name="常规 11 3 2" xfId="1755"/>
    <cellStyle name="常规 11 3 2 2" xfId="1756"/>
    <cellStyle name="常规 11 3 3" xfId="1759"/>
    <cellStyle name="常规 11 3 3 2" xfId="1760"/>
    <cellStyle name="常规 11 3 4" xfId="1763"/>
    <cellStyle name="常规 11 3 4 2" xfId="1764"/>
    <cellStyle name="常规 11 3 5" xfId="1765"/>
    <cellStyle name="常规 11 4" xfId="1511"/>
    <cellStyle name="常规 11 4 2" xfId="1225"/>
    <cellStyle name="常规 11 4 2 2" xfId="1227"/>
    <cellStyle name="常规 11 4 3" xfId="1766"/>
    <cellStyle name="常规 11 4 3 2" xfId="1767"/>
    <cellStyle name="常规 11 4 4" xfId="1768"/>
    <cellStyle name="常规 11 4 4 2" xfId="1770"/>
    <cellStyle name="常规 11 4 5" xfId="1772"/>
    <cellStyle name="常规 11 5" xfId="1513"/>
    <cellStyle name="常规 11 5 2" xfId="1774"/>
    <cellStyle name="常规 11 6" xfId="1515"/>
    <cellStyle name="常规 11 6 2" xfId="1775"/>
    <cellStyle name="常规 11 7" xfId="1776"/>
    <cellStyle name="常规 11 7 2" xfId="622"/>
    <cellStyle name="常规 11 8" xfId="1777"/>
    <cellStyle name="常规 11 8 2" xfId="1778"/>
    <cellStyle name="常规 11 9" xfId="708"/>
    <cellStyle name="常规 11 9 2" xfId="528"/>
    <cellStyle name="常规 11_01综合类2010" xfId="1548"/>
    <cellStyle name="常规 110" xfId="1737"/>
    <cellStyle name="常规 111" xfId="1739"/>
    <cellStyle name="常规 112" xfId="1741"/>
    <cellStyle name="常规 113" xfId="1744"/>
    <cellStyle name="常规 114" xfId="1746"/>
    <cellStyle name="常规 115" xfId="1779"/>
    <cellStyle name="常规 116" xfId="1781"/>
    <cellStyle name="常规 117" xfId="1783"/>
    <cellStyle name="常规 118" xfId="1785"/>
    <cellStyle name="常规 119" xfId="1788"/>
    <cellStyle name="常规 12" xfId="1791"/>
    <cellStyle name="常规 12 10" xfId="1742"/>
    <cellStyle name="常规 12 2" xfId="1792"/>
    <cellStyle name="常规 12 2 2" xfId="1793"/>
    <cellStyle name="常规 12 2 2 2" xfId="1794"/>
    <cellStyle name="常规 12 2 3" xfId="1795"/>
    <cellStyle name="常规 12 2 3 2" xfId="1796"/>
    <cellStyle name="常规 12 2 4" xfId="1797"/>
    <cellStyle name="常规 12 2 4 2" xfId="1798"/>
    <cellStyle name="常规 12 2 5" xfId="1799"/>
    <cellStyle name="常规 12 3" xfId="1800"/>
    <cellStyle name="常规 12 3 2" xfId="1625"/>
    <cellStyle name="常规 12 3 2 2" xfId="1801"/>
    <cellStyle name="常规 12 3 3" xfId="1627"/>
    <cellStyle name="常规 12 3 3 2" xfId="1802"/>
    <cellStyle name="常规 12 3 4" xfId="1803"/>
    <cellStyle name="常规 12 3 4 2" xfId="1805"/>
    <cellStyle name="常规 12 3 5" xfId="43"/>
    <cellStyle name="常规 12 4" xfId="1806"/>
    <cellStyle name="常规 12 4 2" xfId="273"/>
    <cellStyle name="常规 12 4 2 2" xfId="1808"/>
    <cellStyle name="常规 12 4 3" xfId="279"/>
    <cellStyle name="常规 12 4 3 2" xfId="1809"/>
    <cellStyle name="常规 12 4 4" xfId="906"/>
    <cellStyle name="常规 12 4 4 2" xfId="909"/>
    <cellStyle name="常规 12 4 5" xfId="1810"/>
    <cellStyle name="常规 12 5" xfId="1811"/>
    <cellStyle name="常规 12 5 2" xfId="1812"/>
    <cellStyle name="常规 12 6" xfId="1813"/>
    <cellStyle name="常规 12 6 2" xfId="1396"/>
    <cellStyle name="常规 12 7" xfId="1815"/>
    <cellStyle name="常规 12 7 2" xfId="1816"/>
    <cellStyle name="常规 12 8" xfId="1817"/>
    <cellStyle name="常规 12 8 2" xfId="1818"/>
    <cellStyle name="常规 12 9" xfId="1819"/>
    <cellStyle name="常规 12 9 2" xfId="1820"/>
    <cellStyle name="常规 12_2014全省结算对账总表（益阳市汇总）" xfId="1821"/>
    <cellStyle name="常规 120" xfId="1780"/>
    <cellStyle name="常规 121" xfId="1782"/>
    <cellStyle name="常规 122" xfId="1784"/>
    <cellStyle name="常规 123" xfId="1786"/>
    <cellStyle name="常规 124" xfId="1789"/>
    <cellStyle name="常规 125" xfId="1824"/>
    <cellStyle name="常规 126" xfId="1828"/>
    <cellStyle name="常规 127" xfId="1831"/>
    <cellStyle name="常规 128" xfId="1834"/>
    <cellStyle name="常规 129" xfId="1836"/>
    <cellStyle name="常规 13" xfId="1838"/>
    <cellStyle name="常规 13 2" xfId="1566"/>
    <cellStyle name="常规 13 2 2" xfId="1568"/>
    <cellStyle name="常规 13 3" xfId="1839"/>
    <cellStyle name="常规 13 3 2" xfId="1840"/>
    <cellStyle name="常规 13 4" xfId="1841"/>
    <cellStyle name="常规 13 4 2" xfId="1842"/>
    <cellStyle name="常规 13 5" xfId="61"/>
    <cellStyle name="常规 13 5 2" xfId="1843"/>
    <cellStyle name="常规 13 6" xfId="308"/>
    <cellStyle name="常规 13 6 2" xfId="1845"/>
    <cellStyle name="常规 13 7" xfId="312"/>
    <cellStyle name="常规 13_2016年1-12月债券调度对账表" xfId="1846"/>
    <cellStyle name="常规 130" xfId="1825"/>
    <cellStyle name="常规 131" xfId="1829"/>
    <cellStyle name="常规 132" xfId="1832"/>
    <cellStyle name="常规 133" xfId="1835"/>
    <cellStyle name="常规 134" xfId="1837"/>
    <cellStyle name="常规 135" xfId="1847"/>
    <cellStyle name="常规 136" xfId="1849"/>
    <cellStyle name="常规 137" xfId="40"/>
    <cellStyle name="常规 138" xfId="324"/>
    <cellStyle name="常规 139" xfId="563"/>
    <cellStyle name="常规 14" xfId="1851"/>
    <cellStyle name="常规 14 2" xfId="1852"/>
    <cellStyle name="常规 140" xfId="1848"/>
    <cellStyle name="常规 141" xfId="1850"/>
    <cellStyle name="常规 142" xfId="39"/>
    <cellStyle name="常规 143" xfId="323"/>
    <cellStyle name="常规 144" xfId="564"/>
    <cellStyle name="常规 145" xfId="779"/>
    <cellStyle name="常规 146" xfId="1853"/>
    <cellStyle name="常规 147" xfId="1856"/>
    <cellStyle name="常规 148" xfId="1859"/>
    <cellStyle name="常规 149" xfId="1861"/>
    <cellStyle name="常规 15" xfId="1863"/>
    <cellStyle name="常规 15 2" xfId="1464"/>
    <cellStyle name="常规 150" xfId="780"/>
    <cellStyle name="常规 151" xfId="1854"/>
    <cellStyle name="常规 152" xfId="1857"/>
    <cellStyle name="常规 153" xfId="1860"/>
    <cellStyle name="常规 154" xfId="1862"/>
    <cellStyle name="常规 155" xfId="1865"/>
    <cellStyle name="常规 156" xfId="1867"/>
    <cellStyle name="常规 157" xfId="1870"/>
    <cellStyle name="常规 158" xfId="1873"/>
    <cellStyle name="常规 159" xfId="1875"/>
    <cellStyle name="常规 16" xfId="1877"/>
    <cellStyle name="常规 16 2" xfId="1879"/>
    <cellStyle name="常规 16 2 2" xfId="1882"/>
    <cellStyle name="常规 16 3" xfId="1883"/>
    <cellStyle name="常规 16 3 2" xfId="1885"/>
    <cellStyle name="常规 16 4" xfId="1886"/>
    <cellStyle name="常规 16 4 2" xfId="296"/>
    <cellStyle name="常规 16 5" xfId="1887"/>
    <cellStyle name="常规 16 5 2" xfId="1888"/>
    <cellStyle name="常规 16 6" xfId="1889"/>
    <cellStyle name="常规 16 6 2" xfId="1890"/>
    <cellStyle name="常规 16 7" xfId="1891"/>
    <cellStyle name="常规 16_2014全省结算对账总表（益阳市汇总）" xfId="1892"/>
    <cellStyle name="常规 160" xfId="1866"/>
    <cellStyle name="常规 161" xfId="1868"/>
    <cellStyle name="常规 162" xfId="1871"/>
    <cellStyle name="常规 163" xfId="1874"/>
    <cellStyle name="常规 164" xfId="1876"/>
    <cellStyle name="常规 165" xfId="1893"/>
    <cellStyle name="常规 166" xfId="1895"/>
    <cellStyle name="常规 167" xfId="1897"/>
    <cellStyle name="常规 168" xfId="1899"/>
    <cellStyle name="常规 169" xfId="1901"/>
    <cellStyle name="常规 17" xfId="1903"/>
    <cellStyle name="常规 17 2" xfId="1577"/>
    <cellStyle name="常规 170" xfId="1894"/>
    <cellStyle name="常规 171" xfId="1896"/>
    <cellStyle name="常规 172" xfId="1898"/>
    <cellStyle name="常规 173" xfId="1900"/>
    <cellStyle name="常规 174" xfId="1902"/>
    <cellStyle name="常规 175" xfId="1905"/>
    <cellStyle name="常规 176" xfId="1907"/>
    <cellStyle name="常规 177" xfId="378"/>
    <cellStyle name="常规 178" xfId="1909"/>
    <cellStyle name="常规 179" xfId="1911"/>
    <cellStyle name="常规 18" xfId="1757"/>
    <cellStyle name="常规 18 2" xfId="1914"/>
    <cellStyle name="常规 180" xfId="1906"/>
    <cellStyle name="常规 181" xfId="1908"/>
    <cellStyle name="常规 182" xfId="377"/>
    <cellStyle name="常规 183" xfId="1910"/>
    <cellStyle name="常规 184" xfId="1912"/>
    <cellStyle name="常规 185" xfId="1916"/>
    <cellStyle name="常规 186" xfId="1919"/>
    <cellStyle name="常规 187" xfId="1922"/>
    <cellStyle name="常规 188" xfId="1926"/>
    <cellStyle name="常规 189" xfId="1930"/>
    <cellStyle name="常规 19" xfId="1935"/>
    <cellStyle name="常规 19 2" xfId="1937"/>
    <cellStyle name="常规 190" xfId="1917"/>
    <cellStyle name="常规 191" xfId="1920"/>
    <cellStyle name="常规 192" xfId="1923"/>
    <cellStyle name="常规 193" xfId="1927"/>
    <cellStyle name="常规 194" xfId="1931"/>
    <cellStyle name="常规 195" xfId="34"/>
    <cellStyle name="常规 196" xfId="1939"/>
    <cellStyle name="常规 2" xfId="1941"/>
    <cellStyle name="常规 2 10" xfId="1942"/>
    <cellStyle name="常规 2 10 2" xfId="1943"/>
    <cellStyle name="常规 2 11" xfId="1945"/>
    <cellStyle name="常规 2 11 2" xfId="1946"/>
    <cellStyle name="常规 2 12" xfId="1611"/>
    <cellStyle name="常规 2 12 2" xfId="164"/>
    <cellStyle name="常规 2 13" xfId="1947"/>
    <cellStyle name="常规 2 13 2" xfId="1948"/>
    <cellStyle name="常规 2 14" xfId="1950"/>
    <cellStyle name="常规 2 14 2" xfId="1952"/>
    <cellStyle name="常规 2 15" xfId="1953"/>
    <cellStyle name="常规 2 16" xfId="1954"/>
    <cellStyle name="常规 2 2" xfId="344"/>
    <cellStyle name="常规 2 2 2" xfId="1955"/>
    <cellStyle name="常规 2 3" xfId="1956"/>
    <cellStyle name="常规 2 3 2" xfId="1958"/>
    <cellStyle name="常规 2 4" xfId="1959"/>
    <cellStyle name="常规 2 4 2" xfId="1961"/>
    <cellStyle name="常规 2 5" xfId="1962"/>
    <cellStyle name="常规 2 5 2" xfId="1965"/>
    <cellStyle name="常规 2 6" xfId="1966"/>
    <cellStyle name="常规 2 6 2" xfId="1968"/>
    <cellStyle name="常规 2 7" xfId="1970"/>
    <cellStyle name="常规 2 7 2" xfId="1972"/>
    <cellStyle name="常规 2 8" xfId="1973"/>
    <cellStyle name="常规 2 8 2" xfId="1975"/>
    <cellStyle name="常规 2 9" xfId="430"/>
    <cellStyle name="常规 2 9 2" xfId="1977"/>
    <cellStyle name="常规 2_（益阳市）2014年结算资金申请报告" xfId="1207"/>
    <cellStyle name="常规 20" xfId="1864"/>
    <cellStyle name="常规 20 2" xfId="1465"/>
    <cellStyle name="常规 21" xfId="1878"/>
    <cellStyle name="常规 21 2" xfId="1880"/>
    <cellStyle name="常规 22" xfId="1904"/>
    <cellStyle name="常规 22 2" xfId="1578"/>
    <cellStyle name="常规 23" xfId="1758"/>
    <cellStyle name="常规 23 2" xfId="1915"/>
    <cellStyle name="常规 24" xfId="1936"/>
    <cellStyle name="常规 24 2" xfId="1938"/>
    <cellStyle name="常规 25" xfId="1978"/>
    <cellStyle name="常规 25 2" xfId="1980"/>
    <cellStyle name="常规 26" xfId="1981"/>
    <cellStyle name="常规 26 2" xfId="16"/>
    <cellStyle name="常规 27" xfId="1983"/>
    <cellStyle name="常规 27 2" xfId="1985"/>
    <cellStyle name="常规 28" xfId="1986"/>
    <cellStyle name="常规 28 2" xfId="357"/>
    <cellStyle name="常规 29" xfId="1989"/>
    <cellStyle name="常规 29 2" xfId="1992"/>
    <cellStyle name="常规 29 3" xfId="1994"/>
    <cellStyle name="常规 3" xfId="1995"/>
    <cellStyle name="常规 3 10" xfId="1996"/>
    <cellStyle name="常规 3 11" xfId="2001"/>
    <cellStyle name="常规 3 12" xfId="2003"/>
    <cellStyle name="常规 3 2" xfId="2004"/>
    <cellStyle name="常规 3 2 2" xfId="2005"/>
    <cellStyle name="常规 3 2 2 2" xfId="2006"/>
    <cellStyle name="常规 3 2 3" xfId="159"/>
    <cellStyle name="常规 3 2 3 2" xfId="161"/>
    <cellStyle name="常规 3 2 4" xfId="2007"/>
    <cellStyle name="常规 3 2 4 2" xfId="819"/>
    <cellStyle name="常规 3 2 5" xfId="105"/>
    <cellStyle name="常规 3 3" xfId="2008"/>
    <cellStyle name="常规 3 3 2" xfId="2010"/>
    <cellStyle name="常规 3 3 2 2" xfId="2013"/>
    <cellStyle name="常规 3 3 3" xfId="2015"/>
    <cellStyle name="常规 3 3 3 2" xfId="2017"/>
    <cellStyle name="常规 3 3 4" xfId="473"/>
    <cellStyle name="常规 3 3 4 2" xfId="2018"/>
    <cellStyle name="常规 3 3 5" xfId="107"/>
    <cellStyle name="常规 3 4" xfId="246"/>
    <cellStyle name="常规 3 4 2" xfId="2019"/>
    <cellStyle name="常规 3 4 2 2" xfId="768"/>
    <cellStyle name="常规 3 4 3" xfId="10"/>
    <cellStyle name="常规 3 4 3 2" xfId="77"/>
    <cellStyle name="常规 3 4 4" xfId="2021"/>
    <cellStyle name="常规 3 4 4 2" xfId="1336"/>
    <cellStyle name="常规 3 4 5" xfId="110"/>
    <cellStyle name="常规 3 5" xfId="2022"/>
    <cellStyle name="常规 3 5 2" xfId="2023"/>
    <cellStyle name="常规 3 6" xfId="339"/>
    <cellStyle name="常规 3 6 2" xfId="2024"/>
    <cellStyle name="常规 3 7" xfId="1433"/>
    <cellStyle name="常规 3 7 2" xfId="2025"/>
    <cellStyle name="常规 3 8" xfId="1436"/>
    <cellStyle name="常规 3 8 2" xfId="1558"/>
    <cellStyle name="常规 3 9" xfId="1439"/>
    <cellStyle name="常规 3 9 2" xfId="2026"/>
    <cellStyle name="常规 3_长沙" xfId="2027"/>
    <cellStyle name="常规 30" xfId="1979"/>
    <cellStyle name="常规 31" xfId="1982"/>
    <cellStyle name="常规 32" xfId="1984"/>
    <cellStyle name="常规 33" xfId="1987"/>
    <cellStyle name="常规 34" xfId="1990"/>
    <cellStyle name="常规 34 2" xfId="1993"/>
    <cellStyle name="常规 35" xfId="443"/>
    <cellStyle name="常规 36" xfId="667"/>
    <cellStyle name="常规 37" xfId="2028"/>
    <cellStyle name="常规 38" xfId="2030"/>
    <cellStyle name="常规 39" xfId="2"/>
    <cellStyle name="常规 4" xfId="1684"/>
    <cellStyle name="常规 4 2" xfId="2032"/>
    <cellStyle name="常规 4 2 2" xfId="2035"/>
    <cellStyle name="常规 4 2 2 2" xfId="1932"/>
    <cellStyle name="常规 4 2 3" xfId="1721"/>
    <cellStyle name="常规 4 2 3 2" xfId="2038"/>
    <cellStyle name="常规 4 2 4" xfId="1724"/>
    <cellStyle name="常规 4 2 4 2" xfId="2041"/>
    <cellStyle name="常规 4 2 5" xfId="1727"/>
    <cellStyle name="常规 4 2 6" xfId="1730"/>
    <cellStyle name="常规 4 2 7" xfId="1734"/>
    <cellStyle name="常规 4 2_（益阳市）2014年结算资金申请报告" xfId="2044"/>
    <cellStyle name="常规 4 3" xfId="2045"/>
    <cellStyle name="常规 4 3 2" xfId="565"/>
    <cellStyle name="常规 4 3 2 2" xfId="2047"/>
    <cellStyle name="常规 4 3 3" xfId="781"/>
    <cellStyle name="常规 4 3 3 2" xfId="680"/>
    <cellStyle name="常规 4 3 4" xfId="1855"/>
    <cellStyle name="常规 4 3 4 2" xfId="2048"/>
    <cellStyle name="常规 4 3 5" xfId="1858"/>
    <cellStyle name="常规 4 4" xfId="2036"/>
    <cellStyle name="常规 4 4 2" xfId="1933"/>
    <cellStyle name="常规 4 4 2 2" xfId="2049"/>
    <cellStyle name="常规 4 4 3" xfId="33"/>
    <cellStyle name="常规 4 4 3 2" xfId="1572"/>
    <cellStyle name="常规 4 4 4" xfId="1940"/>
    <cellStyle name="常规 4 4 4 2" xfId="2051"/>
    <cellStyle name="常规 4 4 5" xfId="2052"/>
    <cellStyle name="常规 4 5" xfId="1722"/>
    <cellStyle name="常规 4 5 2" xfId="2039"/>
    <cellStyle name="常规 4 6" xfId="1725"/>
    <cellStyle name="常规 4 6 2" xfId="2042"/>
    <cellStyle name="常规 4 7" xfId="1728"/>
    <cellStyle name="常规 4 8" xfId="1731"/>
    <cellStyle name="常规 4 9" xfId="1735"/>
    <cellStyle name="常规 4_（益阳市）2014年结算资金申请报告" xfId="2053"/>
    <cellStyle name="常规 40" xfId="442"/>
    <cellStyle name="常规 41" xfId="668"/>
    <cellStyle name="常规 42" xfId="2029"/>
    <cellStyle name="常规 43" xfId="2031"/>
    <cellStyle name="常规 44" xfId="3"/>
    <cellStyle name="常规 45" xfId="2054"/>
    <cellStyle name="常规 46" xfId="410"/>
    <cellStyle name="常规 47" xfId="2056"/>
    <cellStyle name="常规 48" xfId="2058"/>
    <cellStyle name="常规 49" xfId="2060"/>
    <cellStyle name="常规 5" xfId="118"/>
    <cellStyle name="常规 5 2" xfId="38"/>
    <cellStyle name="常规 5 3" xfId="322"/>
    <cellStyle name="常规 50" xfId="2055"/>
    <cellStyle name="常规 51" xfId="409"/>
    <cellStyle name="常规 52" xfId="2057"/>
    <cellStyle name="常规 53" xfId="2059"/>
    <cellStyle name="常规 54" xfId="2061"/>
    <cellStyle name="常规 55" xfId="1519"/>
    <cellStyle name="常规 56" xfId="2062"/>
    <cellStyle name="常规 57" xfId="2066"/>
    <cellStyle name="常规 58" xfId="2069"/>
    <cellStyle name="常规 59" xfId="2071"/>
    <cellStyle name="常规 6" xfId="1687"/>
    <cellStyle name="常规 6 2" xfId="1924"/>
    <cellStyle name="常规 6 2 2" xfId="2073"/>
    <cellStyle name="常规 6 3" xfId="1928"/>
    <cellStyle name="常规 6 3 2" xfId="2075"/>
    <cellStyle name="常规 6 4" xfId="1934"/>
    <cellStyle name="常规 6 4 2" xfId="2050"/>
    <cellStyle name="常规 6 5" xfId="32"/>
    <cellStyle name="常规 6_2014全省结算对账总表（益阳市汇总）" xfId="2076"/>
    <cellStyle name="常规 60" xfId="1520"/>
    <cellStyle name="常规 61" xfId="2063"/>
    <cellStyle name="常规 62" xfId="2067"/>
    <cellStyle name="常规 63" xfId="2070"/>
    <cellStyle name="常规 64" xfId="2072"/>
    <cellStyle name="常规 65" xfId="2078"/>
    <cellStyle name="常规 66" xfId="2080"/>
    <cellStyle name="常规 67" xfId="2082"/>
    <cellStyle name="常规 68" xfId="1761"/>
    <cellStyle name="常规 69" xfId="2084"/>
    <cellStyle name="常规 7" xfId="2086"/>
    <cellStyle name="常规 7 10" xfId="2088"/>
    <cellStyle name="常规 7 11" xfId="2089"/>
    <cellStyle name="常规 7 12" xfId="2090"/>
    <cellStyle name="常规 7 13" xfId="2091"/>
    <cellStyle name="常规 7 2" xfId="2092"/>
    <cellStyle name="常规 7 2 2" xfId="1496"/>
    <cellStyle name="常规 7 2 2 2" xfId="2093"/>
    <cellStyle name="常规 7 2 3" xfId="2094"/>
    <cellStyle name="常规 7 2 3 2" xfId="1664"/>
    <cellStyle name="常规 7 2 4" xfId="2096"/>
    <cellStyle name="常规 7 2 4 2" xfId="2098"/>
    <cellStyle name="常规 7 2 5" xfId="2099"/>
    <cellStyle name="常规 7 3" xfId="2101"/>
    <cellStyle name="常规 7 3 2" xfId="2102"/>
    <cellStyle name="常规 7 3 2 2" xfId="2104"/>
    <cellStyle name="常规 7 3 3" xfId="2106"/>
    <cellStyle name="常规 7 3 3 2" xfId="2108"/>
    <cellStyle name="常规 7 3 4" xfId="2110"/>
    <cellStyle name="常规 7 3 4 2" xfId="2112"/>
    <cellStyle name="常规 7 3 5" xfId="2113"/>
    <cellStyle name="常规 7 4" xfId="2040"/>
    <cellStyle name="常规 7 4 2" xfId="2115"/>
    <cellStyle name="常规 7 4 2 2" xfId="2116"/>
    <cellStyle name="常规 7 4 3" xfId="2119"/>
    <cellStyle name="常规 7 4 3 2" xfId="2120"/>
    <cellStyle name="常规 7 4 4" xfId="2121"/>
    <cellStyle name="常规 7 4 4 2" xfId="2122"/>
    <cellStyle name="常规 7 4 5" xfId="2123"/>
    <cellStyle name="常规 7 5" xfId="2124"/>
    <cellStyle name="常规 7 5 2" xfId="2125"/>
    <cellStyle name="常规 7 6" xfId="2127"/>
    <cellStyle name="常规 7 6 2" xfId="2128"/>
    <cellStyle name="常规 7 7" xfId="2129"/>
    <cellStyle name="常规 7 7 2" xfId="2130"/>
    <cellStyle name="常规 7 8" xfId="2131"/>
    <cellStyle name="常规 7 8 2" xfId="2132"/>
    <cellStyle name="常规 7 9" xfId="2135"/>
    <cellStyle name="常规 7 9 2" xfId="2137"/>
    <cellStyle name="常规 7_01综合类2010" xfId="2140"/>
    <cellStyle name="常规 70" xfId="2079"/>
    <cellStyle name="常规 71" xfId="2081"/>
    <cellStyle name="常规 72" xfId="2083"/>
    <cellStyle name="常规 73" xfId="1762"/>
    <cellStyle name="常规 74" xfId="2085"/>
    <cellStyle name="常规 75" xfId="2144"/>
    <cellStyle name="常规 76" xfId="458"/>
    <cellStyle name="常规 77" xfId="2146"/>
    <cellStyle name="常规 78" xfId="2148"/>
    <cellStyle name="常规 79" xfId="2150"/>
    <cellStyle name="常规 8" xfId="2152"/>
    <cellStyle name="常规 8 10" xfId="2155"/>
    <cellStyle name="常规 8 11" xfId="1442"/>
    <cellStyle name="常规 8 12" xfId="2156"/>
    <cellStyle name="常规 8 12 2" xfId="2160"/>
    <cellStyle name="常规 8 2" xfId="2164"/>
    <cellStyle name="常规 8 2 2" xfId="2165"/>
    <cellStyle name="常规 8 2 2 2" xfId="2166"/>
    <cellStyle name="常规 8 2 2 3" xfId="864"/>
    <cellStyle name="常规 8 2 2 3 2" xfId="866"/>
    <cellStyle name="常规 8 2 3" xfId="2167"/>
    <cellStyle name="常规 8 2 3 2" xfId="1619"/>
    <cellStyle name="常规 8 2 4" xfId="2168"/>
    <cellStyle name="常规 8 2 4 2" xfId="2169"/>
    <cellStyle name="常规 8 2 5" xfId="284"/>
    <cellStyle name="常规 8 2 6" xfId="287"/>
    <cellStyle name="常规 8 2 6 2" xfId="1211"/>
    <cellStyle name="常规 8 3" xfId="2170"/>
    <cellStyle name="常规 8 3 2" xfId="2171"/>
    <cellStyle name="常规 8 3 2 2" xfId="2172"/>
    <cellStyle name="常规 8 3 3" xfId="2174"/>
    <cellStyle name="常规 8 3 3 2" xfId="2176"/>
    <cellStyle name="常规 8 3 4" xfId="2178"/>
    <cellStyle name="常规 8 3 4 2" xfId="2179"/>
    <cellStyle name="常规 8 3 5" xfId="2180"/>
    <cellStyle name="常规 8 4" xfId="2043"/>
    <cellStyle name="常规 8 4 2" xfId="2181"/>
    <cellStyle name="常规 8 4 2 2" xfId="2182"/>
    <cellStyle name="常规 8 4 3" xfId="2183"/>
    <cellStyle name="常规 8 4 3 2" xfId="2184"/>
    <cellStyle name="常规 8 4 4" xfId="1338"/>
    <cellStyle name="常规 8 4 4 2" xfId="2185"/>
    <cellStyle name="常规 8 4 5" xfId="1340"/>
    <cellStyle name="常规 8 5" xfId="2186"/>
    <cellStyle name="常规 8 5 2" xfId="2187"/>
    <cellStyle name="常规 8 6" xfId="1290"/>
    <cellStyle name="常规 8 6 2" xfId="2188"/>
    <cellStyle name="常规 8 7" xfId="1292"/>
    <cellStyle name="常规 8 7 2" xfId="2190"/>
    <cellStyle name="常规 8 8" xfId="214"/>
    <cellStyle name="常规 8 8 2" xfId="395"/>
    <cellStyle name="常规 8 9" xfId="220"/>
    <cellStyle name="常规 8 9 2" xfId="2191"/>
    <cellStyle name="常规 8_长沙" xfId="1951"/>
    <cellStyle name="常规 80" xfId="2145"/>
    <cellStyle name="常规 81" xfId="457"/>
    <cellStyle name="常规 82" xfId="2147"/>
    <cellStyle name="常规 83" xfId="2149"/>
    <cellStyle name="常规 84" xfId="2151"/>
    <cellStyle name="常规 85" xfId="59"/>
    <cellStyle name="常规 86" xfId="2192"/>
    <cellStyle name="常规 87" xfId="2194"/>
    <cellStyle name="常规 88" xfId="2196"/>
    <cellStyle name="常规 89" xfId="2198"/>
    <cellStyle name="常规 9" xfId="2200"/>
    <cellStyle name="常规 9 2" xfId="1598"/>
    <cellStyle name="常规 9 2 2" xfId="2202"/>
    <cellStyle name="常规 9 2 2 2" xfId="2203"/>
    <cellStyle name="常规 9 3" xfId="1600"/>
    <cellStyle name="常规 9 4" xfId="2204"/>
    <cellStyle name="常规 90" xfId="58"/>
    <cellStyle name="常规 91" xfId="2193"/>
    <cellStyle name="常规 92" xfId="2195"/>
    <cellStyle name="常规 93" xfId="2197"/>
    <cellStyle name="常规 94" xfId="2199"/>
    <cellStyle name="常规 95" xfId="2205"/>
    <cellStyle name="常规 96" xfId="364"/>
    <cellStyle name="常规 97" xfId="595"/>
    <cellStyle name="常规 98" xfId="598"/>
    <cellStyle name="常规 99" xfId="602"/>
    <cellStyle name="常规_预算执行" xfId="2206"/>
    <cellStyle name="常规_预算执行2000预算2001" xfId="2207"/>
    <cellStyle name="超级链接" xfId="153"/>
    <cellStyle name="超级链接 2" xfId="2209"/>
    <cellStyle name="超级链接 3" xfId="1690"/>
    <cellStyle name="分级显示行_1_13区汇总" xfId="2210"/>
    <cellStyle name="归盒啦_95" xfId="484"/>
    <cellStyle name="好 2" xfId="2212"/>
    <cellStyle name="好_00省级(打印)" xfId="540"/>
    <cellStyle name="好_00省级(打印) 2" xfId="543"/>
    <cellStyle name="好_00省级(打印) 3" xfId="545"/>
    <cellStyle name="好_03昭通" xfId="967"/>
    <cellStyle name="好_03昭通 2" xfId="2213"/>
    <cellStyle name="好_03昭通 3" xfId="2214"/>
    <cellStyle name="好_0502通海县" xfId="2215"/>
    <cellStyle name="好_0502通海县 2" xfId="2217"/>
    <cellStyle name="好_0502通海县 3" xfId="2218"/>
    <cellStyle name="好_05潍坊" xfId="2219"/>
    <cellStyle name="好_05潍坊 2" xfId="2220"/>
    <cellStyle name="好_0605石屏县" xfId="1423"/>
    <cellStyle name="好_0605石屏县 2" xfId="1425"/>
    <cellStyle name="好_0605石屏县 3" xfId="1427"/>
    <cellStyle name="好_0605石屏县 4" xfId="1429"/>
    <cellStyle name="好_0605石屏县_财力性转移支付2010年预算参考数" xfId="1431"/>
    <cellStyle name="好_0605石屏县_财力性转移支付2010年预算参考数 2" xfId="1434"/>
    <cellStyle name="好_0605石屏县_财力性转移支付2010年预算参考数 3" xfId="1437"/>
    <cellStyle name="好_0605石屏县_财力性转移支付2010年预算参考数 4" xfId="1440"/>
    <cellStyle name="好_07临沂" xfId="2161"/>
    <cellStyle name="好_07临沂 2" xfId="2216"/>
    <cellStyle name="好_07临沂 3" xfId="2221"/>
    <cellStyle name="好_09黑龙江" xfId="2222"/>
    <cellStyle name="好_09黑龙江 2" xfId="2224"/>
    <cellStyle name="好_09黑龙江 3" xfId="2225"/>
    <cellStyle name="好_09黑龙江 4" xfId="2226"/>
    <cellStyle name="好_09黑龙江_财力性转移支付2010年预算参考数" xfId="2227"/>
    <cellStyle name="好_09黑龙江_财力性转移支付2010年预算参考数 2" xfId="5"/>
    <cellStyle name="好_09黑龙江_财力性转移支付2010年预算参考数 3" xfId="82"/>
    <cellStyle name="好_09黑龙江_财力性转移支付2010年预算参考数 4" xfId="69"/>
    <cellStyle name="好_1" xfId="2229"/>
    <cellStyle name="好_1 2" xfId="2231"/>
    <cellStyle name="好_1 3" xfId="2232"/>
    <cellStyle name="好_1 4" xfId="2233"/>
    <cellStyle name="好_1_财力性转移支付2010年预算参考数" xfId="2235"/>
    <cellStyle name="好_1_财力性转移支付2010年预算参考数 2" xfId="2236"/>
    <cellStyle name="好_1_财力性转移支付2010年预算参考数 3" xfId="2237"/>
    <cellStyle name="好_1_财力性转移支付2010年预算参考数 4" xfId="2238"/>
    <cellStyle name="好_1110洱源县" xfId="2239"/>
    <cellStyle name="好_1110洱源县 2" xfId="1913"/>
    <cellStyle name="好_1110洱源县 3" xfId="1918"/>
    <cellStyle name="好_1110洱源县 4" xfId="1921"/>
    <cellStyle name="好_1110洱源县_财力性转移支付2010年预算参考数" xfId="2240"/>
    <cellStyle name="好_1110洱源县_财力性转移支付2010年预算参考数 2" xfId="1957"/>
    <cellStyle name="好_1110洱源县_财力性转移支付2010年预算参考数 3" xfId="1960"/>
    <cellStyle name="好_1110洱源县_财力性转移支付2010年预算参考数 4" xfId="1963"/>
    <cellStyle name="好_11大理" xfId="1807"/>
    <cellStyle name="好_11大理 2" xfId="272"/>
    <cellStyle name="好_11大理 3" xfId="278"/>
    <cellStyle name="好_11大理 4" xfId="907"/>
    <cellStyle name="好_11大理_财力性转移支付2010年预算参考数" xfId="2241"/>
    <cellStyle name="好_11大理_财力性转移支付2010年预算参考数 2" xfId="2242"/>
    <cellStyle name="好_11大理_财力性转移支付2010年预算参考数 3" xfId="2243"/>
    <cellStyle name="好_11大理_财力性转移支付2010年预算参考数 4" xfId="2245"/>
    <cellStyle name="好_12滨州" xfId="2246"/>
    <cellStyle name="好_12滨州 2" xfId="1657"/>
    <cellStyle name="好_12滨州 3" xfId="1660"/>
    <cellStyle name="好_12滨州 4" xfId="2247"/>
    <cellStyle name="好_12滨州_财力性转移支付2010年预算参考数" xfId="1031"/>
    <cellStyle name="好_12滨州_财力性转移支付2010年预算参考数 2" xfId="2249"/>
    <cellStyle name="好_12滨州_财力性转移支付2010年预算参考数 3" xfId="2251"/>
    <cellStyle name="好_12滨州_财力性转移支付2010年预算参考数 4" xfId="2254"/>
    <cellStyle name="好_14安徽" xfId="1062"/>
    <cellStyle name="好_14安徽 2" xfId="1064"/>
    <cellStyle name="好_14安徽 3" xfId="2257"/>
    <cellStyle name="好_14安徽 4" xfId="2258"/>
    <cellStyle name="好_14安徽_财力性转移支付2010年预算参考数" xfId="2259"/>
    <cellStyle name="好_14安徽_财力性转移支付2010年预算参考数 2" xfId="2260"/>
    <cellStyle name="好_14安徽_财力性转移支付2010年预算参考数 3" xfId="2262"/>
    <cellStyle name="好_14安徽_财力性转移支付2010年预算参考数 4" xfId="2263"/>
    <cellStyle name="好_2" xfId="2264"/>
    <cellStyle name="好_2 2" xfId="2266"/>
    <cellStyle name="好_2 3" xfId="2267"/>
    <cellStyle name="好_2 4" xfId="2268"/>
    <cellStyle name="好_2_财力性转移支付2010年预算参考数" xfId="2270"/>
    <cellStyle name="好_2_财力性转移支付2010年预算参考数 2" xfId="2271"/>
    <cellStyle name="好_2_财力性转移支付2010年预算参考数 3" xfId="2272"/>
    <cellStyle name="好_2_财力性转移支付2010年预算参考数 4" xfId="2273"/>
    <cellStyle name="好_2006年22湖南" xfId="2274"/>
    <cellStyle name="好_2006年22湖南 2" xfId="2275"/>
    <cellStyle name="好_2006年22湖南 3" xfId="2276"/>
    <cellStyle name="好_2006年22湖南 4" xfId="2277"/>
    <cellStyle name="好_2006年22湖南_财力性转移支付2010年预算参考数" xfId="1872"/>
    <cellStyle name="好_2006年22湖南_财力性转移支付2010年预算参考数 2" xfId="2279"/>
    <cellStyle name="好_2006年22湖南_财力性转移支付2010年预算参考数 3" xfId="1353"/>
    <cellStyle name="好_2006年22湖南_财力性转移支付2010年预算参考数 4" xfId="1355"/>
    <cellStyle name="好_2006年27重庆" xfId="1925"/>
    <cellStyle name="好_2006年27重庆 2" xfId="2074"/>
    <cellStyle name="好_2006年27重庆 3" xfId="2281"/>
    <cellStyle name="好_2006年27重庆 4" xfId="2282"/>
    <cellStyle name="好_2006年27重庆_财力性转移支付2010年预算参考数" xfId="2283"/>
    <cellStyle name="好_2006年27重庆_财力性转移支付2010年预算参考数 2" xfId="2284"/>
    <cellStyle name="好_2006年27重庆_财力性转移支付2010年预算参考数 3" xfId="1491"/>
    <cellStyle name="好_2006年27重庆_财力性转移支付2010年预算参考数 4" xfId="899"/>
    <cellStyle name="好_2006年28四川" xfId="2285"/>
    <cellStyle name="好_2006年28四川 2" xfId="2286"/>
    <cellStyle name="好_2006年28四川 3" xfId="293"/>
    <cellStyle name="好_2006年28四川 4" xfId="298"/>
    <cellStyle name="好_2006年28四川_财力性转移支付2010年预算参考数" xfId="2287"/>
    <cellStyle name="好_2006年28四川_财力性转移支付2010年预算参考数 2" xfId="834"/>
    <cellStyle name="好_2006年28四川_财力性转移支付2010年预算参考数 3" xfId="836"/>
    <cellStyle name="好_2006年28四川_财力性转移支付2010年预算参考数 4" xfId="2288"/>
    <cellStyle name="好_2006年30云南" xfId="2290"/>
    <cellStyle name="好_2006年30云南 2" xfId="2291"/>
    <cellStyle name="好_2006年30云南 3" xfId="2292"/>
    <cellStyle name="好_2006年33甘肃" xfId="682"/>
    <cellStyle name="好_2006年33甘肃 2" xfId="2293"/>
    <cellStyle name="好_2006年34青海" xfId="2294"/>
    <cellStyle name="好_2006年34青海 2" xfId="603"/>
    <cellStyle name="好_2006年34青海 3" xfId="2296"/>
    <cellStyle name="好_2006年34青海 4" xfId="2298"/>
    <cellStyle name="好_2006年34青海_财力性转移支付2010年预算参考数" xfId="2300"/>
    <cellStyle name="好_2006年34青海_财力性转移支付2010年预算参考数 2" xfId="2301"/>
    <cellStyle name="好_2006年34青海_财力性转移支付2010年预算参考数 3" xfId="2302"/>
    <cellStyle name="好_2006年34青海_财力性转移支付2010年预算参考数 4" xfId="2303"/>
    <cellStyle name="好_2006年全省财力计算表（中央、决算）" xfId="2304"/>
    <cellStyle name="好_2006年全省财力计算表（中央、决算） 2" xfId="2297"/>
    <cellStyle name="好_2006年全省财力计算表（中央、决算） 3" xfId="2299"/>
    <cellStyle name="好_2006年水利统计指标统计表" xfId="2305"/>
    <cellStyle name="好_2006年水利统计指标统计表 2" xfId="2306"/>
    <cellStyle name="好_2006年水利统计指标统计表 3" xfId="2307"/>
    <cellStyle name="好_2006年水利统计指标统计表 4" xfId="2308"/>
    <cellStyle name="好_2006年水利统计指标统计表_财力性转移支付2010年预算参考数" xfId="2310"/>
    <cellStyle name="好_2006年水利统计指标统计表_财力性转移支付2010年预算参考数 2" xfId="56"/>
    <cellStyle name="好_2006年水利统计指标统计表_财力性转移支付2010年预算参考数 3" xfId="2312"/>
    <cellStyle name="好_2006年水利统计指标统计表_财力性转移支付2010年预算参考数 4" xfId="2315"/>
    <cellStyle name="好_2007年收支情况及2008年收支预计表(汇总表)" xfId="529"/>
    <cellStyle name="好_2007年收支情况及2008年收支预计表(汇总表) 2" xfId="2317"/>
    <cellStyle name="好_2007年收支情况及2008年收支预计表(汇总表) 3" xfId="2319"/>
    <cellStyle name="好_2007年收支情况及2008年收支预计表(汇总表) 4" xfId="2320"/>
    <cellStyle name="好_2007年收支情况及2008年收支预计表(汇总表)_财力性转移支付2010年预算参考数" xfId="2321"/>
    <cellStyle name="好_2007年收支情况及2008年收支预计表(汇总表)_财力性转移支付2010年预算参考数 2" xfId="2322"/>
    <cellStyle name="好_2007年收支情况及2008年收支预计表(汇总表)_财力性转移支付2010年预算参考数 3" xfId="2323"/>
    <cellStyle name="好_2007年收支情况及2008年收支预计表(汇总表)_财力性转移支付2010年预算参考数 4" xfId="2324"/>
    <cellStyle name="好_2007年一般预算支出剔除" xfId="2261"/>
    <cellStyle name="好_2007年一般预算支出剔除 2" xfId="2325"/>
    <cellStyle name="好_2007年一般预算支出剔除 3" xfId="2328"/>
    <cellStyle name="好_2007年一般预算支出剔除 4" xfId="2329"/>
    <cellStyle name="好_2007年一般预算支出剔除_财力性转移支付2010年预算参考数" xfId="373"/>
    <cellStyle name="好_2007年一般预算支出剔除_财力性转移支付2010年预算参考数 2" xfId="380"/>
    <cellStyle name="好_2007年一般预算支出剔除_财力性转移支付2010年预算参考数 3" xfId="331"/>
    <cellStyle name="好_2007年一般预算支出剔除_财力性转移支付2010年预算参考数 4" xfId="701"/>
    <cellStyle name="好_2007一般预算支出口径剔除表" xfId="2330"/>
    <cellStyle name="好_2007一般预算支出口径剔除表 2" xfId="1443"/>
    <cellStyle name="好_2007一般预算支出口径剔除表 3" xfId="2157"/>
    <cellStyle name="好_2007一般预算支出口径剔除表 4" xfId="2331"/>
    <cellStyle name="好_2007一般预算支出口径剔除表_财力性转移支付2010年预算参考数" xfId="2332"/>
    <cellStyle name="好_2007一般预算支出口径剔除表_财力性转移支付2010年预算参考数 2" xfId="2228"/>
    <cellStyle name="好_2007一般预算支出口径剔除表_财力性转移支付2010年预算参考数 3" xfId="2333"/>
    <cellStyle name="好_2007一般预算支出口径剔除表_财力性转移支付2010年预算参考数 4" xfId="2335"/>
    <cellStyle name="好_2008计算资料（8月5）" xfId="2336"/>
    <cellStyle name="好_2008计算资料（8月5） 2" xfId="2337"/>
    <cellStyle name="好_2008年全省汇总收支计算表" xfId="2338"/>
    <cellStyle name="好_2008年全省汇总收支计算表 2" xfId="2295"/>
    <cellStyle name="好_2008年全省汇总收支计算表 3" xfId="2339"/>
    <cellStyle name="好_2008年全省汇总收支计算表 4" xfId="2340"/>
    <cellStyle name="好_2008年全省汇总收支计算表_财力性转移支付2010年预算参考数" xfId="2341"/>
    <cellStyle name="好_2008年全省汇总收支计算表_财力性转移支付2010年预算参考数 2" xfId="18"/>
    <cellStyle name="好_2008年全省汇总收支计算表_财力性转移支付2010年预算参考数 3" xfId="53"/>
    <cellStyle name="好_2008年全省汇总收支计算表_财力性转移支付2010年预算参考数 4" xfId="85"/>
    <cellStyle name="好_2008年一般预算支出预计" xfId="2342"/>
    <cellStyle name="好_2008年一般预算支出预计 2" xfId="2278"/>
    <cellStyle name="好_2008年一般预算支出预计 3" xfId="2033"/>
    <cellStyle name="好_2008年预计支出与2007年对比" xfId="970"/>
    <cellStyle name="好_2008年预计支出与2007年对比 2" xfId="2343"/>
    <cellStyle name="好_2008年预计支出与2007年对比 3" xfId="2345"/>
    <cellStyle name="好_2008年支出核定" xfId="2347"/>
    <cellStyle name="好_2008年支出核定 2" xfId="2348"/>
    <cellStyle name="好_2008年支出核定 3" xfId="2349"/>
    <cellStyle name="好_2008年支出调整" xfId="1362"/>
    <cellStyle name="好_2008年支出调整 2" xfId="1364"/>
    <cellStyle name="好_2008年支出调整 3" xfId="1366"/>
    <cellStyle name="好_2008年支出调整 4" xfId="1368"/>
    <cellStyle name="好_2008年支出调整_财力性转移支付2010年预算参考数" xfId="2350"/>
    <cellStyle name="好_2008年支出调整_财力性转移支付2010年预算参考数 2" xfId="1213"/>
    <cellStyle name="好_2008年支出调整_财力性转移支付2010年预算参考数 3" xfId="2352"/>
    <cellStyle name="好_2008年支出调整_财力性转移支付2010年预算参考数 4" xfId="2353"/>
    <cellStyle name="好_2014年结算资金申请报告" xfId="2354"/>
    <cellStyle name="好_2014年结算资金申请报告 2" xfId="2355"/>
    <cellStyle name="好_2014年结算资金申请报告 3" xfId="2356"/>
    <cellStyle name="好_2014年结算资金申请报告 4" xfId="289"/>
    <cellStyle name="好_2014年专项资金申请报告（第二批未解决）" xfId="2357"/>
    <cellStyle name="好_2014年专项资金申请报告（第二批未解决） 2" xfId="2358"/>
    <cellStyle name="好_2014年专项资金申请报告（第二批未解决） 3" xfId="2359"/>
    <cellStyle name="好_2014年专项资金申请报告（第二批未解决） 4" xfId="2360"/>
    <cellStyle name="好_2018年单位专项表" xfId="2361"/>
    <cellStyle name="好_2018年单位专项表 2" xfId="1508"/>
    <cellStyle name="好_2018年单位专项表 3" xfId="2362"/>
    <cellStyle name="好_20河南" xfId="2363"/>
    <cellStyle name="好_20河南 2" xfId="2364"/>
    <cellStyle name="好_20河南 3" xfId="2365"/>
    <cellStyle name="好_20河南 4" xfId="2366"/>
    <cellStyle name="好_20河南_财力性转移支付2010年预算参考数" xfId="2367"/>
    <cellStyle name="好_20河南_财力性转移支付2010年预算参考数 2" xfId="2368"/>
    <cellStyle name="好_20河南_财力性转移支付2010年预算参考数 3" xfId="2369"/>
    <cellStyle name="好_20河南_财力性转移支付2010年预算参考数 4" xfId="2370"/>
    <cellStyle name="好_22湖南" xfId="2371"/>
    <cellStyle name="好_22湖南 2" xfId="1293"/>
    <cellStyle name="好_22湖南 3" xfId="213"/>
    <cellStyle name="好_22湖南 4" xfId="219"/>
    <cellStyle name="好_22湖南_财力性转移支付2010年预算参考数" xfId="2373"/>
    <cellStyle name="好_22湖南_财力性转移支付2010年预算参考数 2" xfId="2375"/>
    <cellStyle name="好_22湖南_财力性转移支付2010年预算参考数 3" xfId="1594"/>
    <cellStyle name="好_22湖南_财力性转移支付2010年预算参考数 4" xfId="2376"/>
    <cellStyle name="好_27重庆" xfId="1639"/>
    <cellStyle name="好_27重庆 2" xfId="1295"/>
    <cellStyle name="好_27重庆 3" xfId="1304"/>
    <cellStyle name="好_27重庆 4" xfId="2377"/>
    <cellStyle name="好_27重庆_财力性转移支付2010年预算参考数" xfId="1175"/>
    <cellStyle name="好_27重庆_财力性转移支付2010年预算参考数 2" xfId="2378"/>
    <cellStyle name="好_27重庆_财力性转移支付2010年预算参考数 3" xfId="2379"/>
    <cellStyle name="好_27重庆_财力性转移支付2010年预算参考数 4" xfId="2380"/>
    <cellStyle name="好_28四川" xfId="2381"/>
    <cellStyle name="好_28四川 2" xfId="2383"/>
    <cellStyle name="好_28四川 3" xfId="2384"/>
    <cellStyle name="好_28四川 4" xfId="2386"/>
    <cellStyle name="好_28四川_财力性转移支付2010年预算参考数" xfId="1302"/>
    <cellStyle name="好_28四川_财力性转移支付2010年预算参考数 2" xfId="2387"/>
    <cellStyle name="好_28四川_财力性转移支付2010年预算参考数 3" xfId="2230"/>
    <cellStyle name="好_28四川_财力性转移支付2010年预算参考数 4" xfId="2265"/>
    <cellStyle name="好_30云南" xfId="2388"/>
    <cellStyle name="好_30云南 2" xfId="2389"/>
    <cellStyle name="好_30云南 3" xfId="327"/>
    <cellStyle name="好_30云南_1" xfId="2390"/>
    <cellStyle name="好_30云南_1 2" xfId="2391"/>
    <cellStyle name="好_30云南_1 3" xfId="2392"/>
    <cellStyle name="好_30云南_1 4" xfId="2394"/>
    <cellStyle name="好_30云南_1_财力性转移支付2010年预算参考数" xfId="2396"/>
    <cellStyle name="好_30云南_1_财力性转移支付2010年预算参考数 2" xfId="2398"/>
    <cellStyle name="好_30云南_1_财力性转移支付2010年预算参考数 3" xfId="2399"/>
    <cellStyle name="好_30云南_1_财力性转移支付2010年预算参考数 4" xfId="2400"/>
    <cellStyle name="好_33甘肃" xfId="2401"/>
    <cellStyle name="好_33甘肃 2" xfId="2402"/>
    <cellStyle name="好_34青海" xfId="2403"/>
    <cellStyle name="好_34青海 2" xfId="476"/>
    <cellStyle name="好_34青海 3" xfId="2404"/>
    <cellStyle name="好_34青海 4" xfId="2405"/>
    <cellStyle name="好_34青海_1" xfId="2406"/>
    <cellStyle name="好_34青海_1 2" xfId="1769"/>
    <cellStyle name="好_34青海_1 3" xfId="1773"/>
    <cellStyle name="好_34青海_1 4" xfId="2407"/>
    <cellStyle name="好_34青海_1_财力性转移支付2010年预算参考数" xfId="2408"/>
    <cellStyle name="好_34青海_1_财力性转移支付2010年预算参考数 2" xfId="2409"/>
    <cellStyle name="好_34青海_1_财力性转移支付2010年预算参考数 3" xfId="1716"/>
    <cellStyle name="好_34青海_1_财力性转移支付2010年预算参考数 4" xfId="2410"/>
    <cellStyle name="好_34青海_财力性转移支付2010年预算参考数" xfId="2411"/>
    <cellStyle name="好_34青海_财力性转移支付2010年预算参考数 2" xfId="1258"/>
    <cellStyle name="好_34青海_财力性转移支付2010年预算参考数 3" xfId="1260"/>
    <cellStyle name="好_34青海_财力性转移支付2010年预算参考数 4" xfId="2412"/>
    <cellStyle name="好_5、2018年单位支出表、代编" xfId="2413"/>
    <cellStyle name="好_530623_2006年县级财政报表附表" xfId="634"/>
    <cellStyle name="好_530623_2006年县级财政报表附表 2" xfId="686"/>
    <cellStyle name="好_530629_2006年县级财政报表附表" xfId="2414"/>
    <cellStyle name="好_530629_2006年县级财政报表附表 2" xfId="1617"/>
    <cellStyle name="好_530629_2006年县级财政报表附表 3" xfId="671"/>
    <cellStyle name="好_5334_2006年迪庆县级财政报表附表" xfId="2415"/>
    <cellStyle name="好_5334_2006年迪庆县级财政报表附表 2" xfId="2416"/>
    <cellStyle name="好_5334_2006年迪庆县级财政报表附表 3" xfId="2418"/>
    <cellStyle name="好_Book1" xfId="2419"/>
    <cellStyle name="好_Book1 2" xfId="2382"/>
    <cellStyle name="好_Book1 3" xfId="2420"/>
    <cellStyle name="好_Book1 4" xfId="1997"/>
    <cellStyle name="好_Book1_财力性转移支付2010年预算参考数" xfId="2422"/>
    <cellStyle name="好_Book1_财力性转移支付2010年预算参考数 2" xfId="2423"/>
    <cellStyle name="好_Book1_财力性转移支付2010年预算参考数 3" xfId="2424"/>
    <cellStyle name="好_Book1_财力性转移支付2010年预算参考数 4" xfId="2426"/>
    <cellStyle name="好_Book2" xfId="551"/>
    <cellStyle name="好_Book2 2" xfId="2428"/>
    <cellStyle name="好_Book2 3" xfId="2429"/>
    <cellStyle name="好_Book2 4" xfId="1377"/>
    <cellStyle name="好_Book2_财力性转移支付2010年预算参考数" xfId="2430"/>
    <cellStyle name="好_Book2_财力性转移支付2010年预算参考数 2" xfId="363"/>
    <cellStyle name="好_Book2_财力性转移支付2010年预算参考数 3" xfId="596"/>
    <cellStyle name="好_Book2_财力性转移支付2010年预算参考数 4" xfId="599"/>
    <cellStyle name="好_gdp" xfId="2431"/>
    <cellStyle name="好_gdp 2" xfId="2432"/>
    <cellStyle name="好_gdp 3" xfId="2433"/>
    <cellStyle name="好_M01-2(州市补助收入)" xfId="1696"/>
    <cellStyle name="好_M01-2(州市补助收入) 2" xfId="503"/>
    <cellStyle name="好_M01-2(州市补助收入) 3" xfId="896"/>
    <cellStyle name="好_安徽 缺口县区测算(地方填报)1" xfId="1009"/>
    <cellStyle name="好_安徽 缺口县区测算(地方填报)1 2" xfId="2434"/>
    <cellStyle name="好_安徽 缺口县区测算(地方填报)1 3" xfId="2435"/>
    <cellStyle name="好_安徽 缺口县区测算(地方填报)1 4" xfId="2437"/>
    <cellStyle name="好_安徽 缺口县区测算(地方填报)1_财力性转移支付2010年预算参考数" xfId="2438"/>
    <cellStyle name="好_安徽 缺口县区测算(地方填报)1_财力性转移支付2010年预算参考数 2" xfId="2441"/>
    <cellStyle name="好_安徽 缺口县区测算(地方填报)1_财力性转移支付2010年预算参考数 3" xfId="2442"/>
    <cellStyle name="好_安徽 缺口县区测算(地方填报)1_财力性转移支付2010年预算参考数 4" xfId="2443"/>
    <cellStyle name="好_不含人员经费系数" xfId="2444"/>
    <cellStyle name="好_不含人员经费系数 2" xfId="2445"/>
    <cellStyle name="好_不含人员经费系数 3" xfId="1771"/>
    <cellStyle name="好_不含人员经费系数 4" xfId="2447"/>
    <cellStyle name="好_不含人员经费系数_财力性转移支付2010年预算参考数" xfId="281"/>
    <cellStyle name="好_不含人员经费系数_财力性转移支付2010年预算参考数 2" xfId="283"/>
    <cellStyle name="好_不含人员经费系数_财力性转移支付2010年预算参考数 3" xfId="286"/>
    <cellStyle name="好_不含人员经费系数_财力性转移支付2010年预算参考数 4" xfId="1544"/>
    <cellStyle name="好_财政供养人员" xfId="1929"/>
    <cellStyle name="好_财政供养人员 2" xfId="2077"/>
    <cellStyle name="好_财政供养人员 3" xfId="789"/>
    <cellStyle name="好_财政供养人员 4" xfId="2448"/>
    <cellStyle name="好_财政供养人员_财力性转移支付2010年预算参考数" xfId="2449"/>
    <cellStyle name="好_财政供养人员_财力性转移支付2010年预算参考数 2" xfId="573"/>
    <cellStyle name="好_财政供养人员_财力性转移支付2010年预算参考数 3" xfId="2450"/>
    <cellStyle name="好_财政供养人员_财力性转移支付2010年预算参考数 4" xfId="2451"/>
    <cellStyle name="好_测算结果" xfId="2452"/>
    <cellStyle name="好_测算结果 2" xfId="1130"/>
    <cellStyle name="好_测算结果 3" xfId="2453"/>
    <cellStyle name="好_测算结果 4" xfId="2454"/>
    <cellStyle name="好_测算结果_财力性转移支付2010年预算参考数" xfId="2385"/>
    <cellStyle name="好_测算结果_财力性转移支付2010年预算参考数 2" xfId="2455"/>
    <cellStyle name="好_测算结果_财力性转移支付2010年预算参考数 3" xfId="2456"/>
    <cellStyle name="好_测算结果_财力性转移支付2010年预算参考数 4" xfId="2457"/>
    <cellStyle name="好_测算结果汇总" xfId="2326"/>
    <cellStyle name="好_测算结果汇总 2" xfId="2458"/>
    <cellStyle name="好_测算结果汇总 3" xfId="2459"/>
    <cellStyle name="好_测算结果汇总 4" xfId="1697"/>
    <cellStyle name="好_测算结果汇总_财力性转移支付2010年预算参考数" xfId="2460"/>
    <cellStyle name="好_测算结果汇总_财力性转移支付2010年预算参考数 2" xfId="579"/>
    <cellStyle name="好_测算结果汇总_财力性转移支付2010年预算参考数 3" xfId="888"/>
    <cellStyle name="好_测算结果汇总_财力性转移支付2010年预算参考数 4" xfId="891"/>
    <cellStyle name="好_成本差异系数" xfId="2462"/>
    <cellStyle name="好_成本差异系数 2" xfId="2464"/>
    <cellStyle name="好_成本差异系数 3" xfId="554"/>
    <cellStyle name="好_成本差异系数 4" xfId="557"/>
    <cellStyle name="好_成本差异系数（含人口规模）" xfId="2465"/>
    <cellStyle name="好_成本差异系数（含人口规模） 2" xfId="2466"/>
    <cellStyle name="好_成本差异系数（含人口规模） 3" xfId="2468"/>
    <cellStyle name="好_成本差异系数（含人口规模） 4" xfId="2133"/>
    <cellStyle name="好_成本差异系数（含人口规模）_财力性转移支付2010年预算参考数" xfId="2470"/>
    <cellStyle name="好_成本差异系数（含人口规模）_财力性转移支付2010年预算参考数 2" xfId="2472"/>
    <cellStyle name="好_成本差异系数（含人口规模）_财力性转移支付2010年预算参考数 3" xfId="2474"/>
    <cellStyle name="好_成本差异系数（含人口规模）_财力性转移支付2010年预算参考数 4" xfId="2476"/>
    <cellStyle name="好_成本差异系数_财力性转移支付2010年预算参考数" xfId="2158"/>
    <cellStyle name="好_成本差异系数_财力性转移支付2010年预算参考数 2" xfId="2162"/>
    <cellStyle name="好_成本差异系数_财力性转移支付2010年预算参考数 3" xfId="2477"/>
    <cellStyle name="好_成本差异系数_财力性转移支付2010年预算参考数 4" xfId="2479"/>
    <cellStyle name="好_城建部门" xfId="2481"/>
    <cellStyle name="好_城建部门 2" xfId="717"/>
    <cellStyle name="好_第五部分(才淼、饶永宏）" xfId="2482"/>
    <cellStyle name="好_第五部分(才淼、饶永宏） 2" xfId="2153"/>
    <cellStyle name="好_第五部分(才淼、饶永宏） 3" xfId="2201"/>
    <cellStyle name="好_第一部分：综合全" xfId="420"/>
    <cellStyle name="好_第一部分：综合全 2" xfId="2483"/>
    <cellStyle name="好_对口支援新疆资金规模测算表20100106" xfId="2280"/>
    <cellStyle name="好_对口支援新疆资金规模测算表20100106 2" xfId="2484"/>
    <cellStyle name="好_对口支援新疆资金规模测算表20100106 3" xfId="2485"/>
    <cellStyle name="好_对口支援新疆资金规模测算表20100106 4" xfId="2487"/>
    <cellStyle name="好_对口支援新疆资金规模测算表20100113" xfId="1356"/>
    <cellStyle name="好_对口支援新疆资金规模测算表20100113 2" xfId="2489"/>
    <cellStyle name="好_对口支援新疆资金规模测算表20100113 3" xfId="2490"/>
    <cellStyle name="好_对口支援新疆资金规模测算表20100113 4" xfId="2491"/>
    <cellStyle name="好_分析缺口率" xfId="2493"/>
    <cellStyle name="好_分析缺口率 2" xfId="2494"/>
    <cellStyle name="好_分析缺口率 3" xfId="2495"/>
    <cellStyle name="好_分析缺口率 4" xfId="2497"/>
    <cellStyle name="好_分析缺口率_财力性转移支付2010年预算参考数" xfId="2499"/>
    <cellStyle name="好_分析缺口率_财力性转移支付2010年预算参考数 2" xfId="2500"/>
    <cellStyle name="好_分析缺口率_财力性转移支付2010年预算参考数 3" xfId="2501"/>
    <cellStyle name="好_分析缺口率_财力性转移支付2010年预算参考数 4" xfId="2502"/>
    <cellStyle name="好_分县成本差异系数" xfId="2103"/>
    <cellStyle name="好_分县成本差异系数 2" xfId="2105"/>
    <cellStyle name="好_分县成本差异系数 3" xfId="2503"/>
    <cellStyle name="好_分县成本差异系数 4" xfId="2504"/>
    <cellStyle name="好_分县成本差异系数_不含人员经费系数" xfId="1325"/>
    <cellStyle name="好_分县成本差异系数_不含人员经费系数 2" xfId="2505"/>
    <cellStyle name="好_分县成本差异系数_不含人员经费系数 3" xfId="2506"/>
    <cellStyle name="好_分县成本差异系数_不含人员经费系数 4" xfId="2508"/>
    <cellStyle name="好_分县成本差异系数_不含人员经费系数_财力性转移支付2010年预算参考数" xfId="1732"/>
    <cellStyle name="好_分县成本差异系数_不含人员经费系数_财力性转移支付2010年预算参考数 2" xfId="2509"/>
    <cellStyle name="好_分县成本差异系数_不含人员经费系数_财力性转移支付2010年预算参考数 3" xfId="2510"/>
    <cellStyle name="好_分县成本差异系数_不含人员经费系数_财力性转移支付2010年预算参考数 4" xfId="2511"/>
    <cellStyle name="好_分县成本差异系数_财力性转移支付2010年预算参考数" xfId="191"/>
    <cellStyle name="好_分县成本差异系数_财力性转移支付2010年预算参考数 2" xfId="2313"/>
    <cellStyle name="好_分县成本差异系数_财力性转移支付2010年预算参考数 3" xfId="2316"/>
    <cellStyle name="好_分县成本差异系数_财力性转移支付2010年预算参考数 4" xfId="1208"/>
    <cellStyle name="好_分县成本差异系数_民生政策最低支出需求" xfId="1814"/>
    <cellStyle name="好_分县成本差异系数_民生政策最低支出需求 2" xfId="1397"/>
    <cellStyle name="好_分县成本差异系数_民生政策最低支出需求 3" xfId="1399"/>
    <cellStyle name="好_分县成本差异系数_民生政策最低支出需求 4" xfId="2512"/>
    <cellStyle name="好_分县成本差异系数_民生政策最低支出需求_财力性转移支付2010年预算参考数" xfId="2513"/>
    <cellStyle name="好_分县成本差异系数_民生政策最低支出需求_财力性转移支付2010年预算参考数 2" xfId="2463"/>
    <cellStyle name="好_分县成本差异系数_民生政策最低支出需求_财力性转移支付2010年预算参考数 3" xfId="2189"/>
    <cellStyle name="好_分县成本差异系数_民生政策最低支出需求_财力性转移支付2010年预算参考数 4" xfId="2514"/>
    <cellStyle name="好_附表" xfId="2515"/>
    <cellStyle name="好_附表 2" xfId="2516"/>
    <cellStyle name="好_附表 3" xfId="2517"/>
    <cellStyle name="好_附表 4" xfId="2518"/>
    <cellStyle name="好_附表_财力性转移支付2010年预算参考数" xfId="2519"/>
    <cellStyle name="好_附表_财力性转移支付2010年预算参考数 2" xfId="532"/>
    <cellStyle name="好_附表_财力性转移支付2010年预算参考数 3" xfId="710"/>
    <cellStyle name="好_附表_财力性转移支付2010年预算参考数 4" xfId="2520"/>
    <cellStyle name="好_行政(燃修费)" xfId="197"/>
    <cellStyle name="好_行政(燃修费) 2" xfId="248"/>
    <cellStyle name="好_行政(燃修费) 3" xfId="251"/>
    <cellStyle name="好_行政(燃修费) 4" xfId="2521"/>
    <cellStyle name="好_行政(燃修费)_不含人员经费系数" xfId="2522"/>
    <cellStyle name="好_行政(燃修费)_不含人员经费系数 2" xfId="2523"/>
    <cellStyle name="好_行政(燃修费)_不含人员经费系数 3" xfId="2524"/>
    <cellStyle name="好_行政(燃修费)_不含人员经费系数 4" xfId="2525"/>
    <cellStyle name="好_行政(燃修费)_不含人员经费系数_财力性转移支付2010年预算参考数" xfId="2526"/>
    <cellStyle name="好_行政(燃修费)_不含人员经费系数_财力性转移支付2010年预算参考数 2" xfId="1083"/>
    <cellStyle name="好_行政(燃修费)_不含人员经费系数_财力性转移支付2010年预算参考数 3" xfId="2527"/>
    <cellStyle name="好_行政(燃修费)_不含人员经费系数_财力性转移支付2010年预算参考数 4" xfId="2529"/>
    <cellStyle name="好_行政(燃修费)_财力性转移支付2010年预算参考数" xfId="2531"/>
    <cellStyle name="好_行政(燃修费)_财力性转移支付2010年预算参考数 2" xfId="2532"/>
    <cellStyle name="好_行政(燃修费)_财力性转移支付2010年预算参考数 3" xfId="2533"/>
    <cellStyle name="好_行政(燃修费)_财力性转移支付2010年预算参考数 4" xfId="2351"/>
    <cellStyle name="好_行政(燃修费)_民生政策最低支出需求" xfId="2534"/>
    <cellStyle name="好_行政(燃修费)_民生政策最低支出需求 2" xfId="2535"/>
    <cellStyle name="好_行政(燃修费)_民生政策最低支出需求 3" xfId="2536"/>
    <cellStyle name="好_行政(燃修费)_民生政策最低支出需求 4" xfId="678"/>
    <cellStyle name="好_行政(燃修费)_民生政策最低支出需求_财力性转移支付2010年预算参考数" xfId="2334"/>
    <cellStyle name="好_行政(燃修费)_民生政策最低支出需求_财力性转移支付2010年预算参考数 2" xfId="2537"/>
    <cellStyle name="好_行政(燃修费)_民生政策最低支出需求_财力性转移支付2010年预算参考数 3" xfId="2538"/>
    <cellStyle name="好_行政(燃修费)_民生政策最低支出需求_财力性转移支付2010年预算参考数 4" xfId="2539"/>
    <cellStyle name="好_行政(燃修费)_县市旗测算-新科目（含人口规模效应）" xfId="1041"/>
    <cellStyle name="好_行政(燃修费)_县市旗测算-新科目（含人口规模效应） 2" xfId="480"/>
    <cellStyle name="好_行政(燃修费)_县市旗测算-新科目（含人口规模效应） 3" xfId="2540"/>
    <cellStyle name="好_行政(燃修费)_县市旗测算-新科目（含人口规模效应） 4" xfId="2541"/>
    <cellStyle name="好_行政(燃修费)_县市旗测算-新科目（含人口规模效应）_财力性转移支付2010年预算参考数" xfId="2542"/>
    <cellStyle name="好_行政(燃修费)_县市旗测算-新科目（含人口规模效应）_财力性转移支付2010年预算参考数 2" xfId="2543"/>
    <cellStyle name="好_行政(燃修费)_县市旗测算-新科目（含人口规模效应）_财力性转移支付2010年预算参考数 3" xfId="2545"/>
    <cellStyle name="好_行政(燃修费)_县市旗测算-新科目（含人口规模效应）_财力性转移支付2010年预算参考数 4" xfId="2546"/>
    <cellStyle name="好_行政（人员）" xfId="2547"/>
    <cellStyle name="好_行政（人员） 2" xfId="2550"/>
    <cellStyle name="好_行政（人员） 3" xfId="2552"/>
    <cellStyle name="好_行政（人员） 4" xfId="2555"/>
    <cellStyle name="好_行政（人员）_不含人员经费系数" xfId="2269"/>
    <cellStyle name="好_行政（人员）_不含人员经费系数 2" xfId="2558"/>
    <cellStyle name="好_行政（人员）_不含人员经费系数 3" xfId="2559"/>
    <cellStyle name="好_行政（人员）_不含人员经费系数 4" xfId="1263"/>
    <cellStyle name="好_行政（人员）_不含人员经费系数_财力性转移支付2010年预算参考数" xfId="1307"/>
    <cellStyle name="好_行政（人员）_不含人员经费系数_财力性转移支付2010年预算参考数 2" xfId="2427"/>
    <cellStyle name="好_行政（人员）_不含人员经费系数_财力性转移支付2010年预算参考数 3" xfId="1881"/>
    <cellStyle name="好_行政（人员）_不含人员经费系数_财力性转移支付2010年预算参考数 4" xfId="1884"/>
    <cellStyle name="好_行政（人员）_财力性转移支付2010年预算参考数" xfId="2560"/>
    <cellStyle name="好_行政（人员）_财力性转移支付2010年预算参考数 2" xfId="2561"/>
    <cellStyle name="好_行政（人员）_财力性转移支付2010年预算参考数 3" xfId="950"/>
    <cellStyle name="好_行政（人员）_财力性转移支付2010年预算参考数 4" xfId="952"/>
    <cellStyle name="好_行政（人员）_民生政策最低支出需求" xfId="2562"/>
    <cellStyle name="好_行政（人员）_民生政策最低支出需求 2" xfId="2564"/>
    <cellStyle name="好_行政（人员）_民生政策最低支出需求 3" xfId="2565"/>
    <cellStyle name="好_行政（人员）_民生政策最低支出需求 4" xfId="2566"/>
    <cellStyle name="好_行政（人员）_民生政策最低支出需求_财力性转移支付2010年预算参考数" xfId="2567"/>
    <cellStyle name="好_行政（人员）_民生政策最低支出需求_财力性转移支付2010年预算参考数 2" xfId="2568"/>
    <cellStyle name="好_行政（人员）_民生政策最低支出需求_财力性转移支付2010年预算参考数 3" xfId="2569"/>
    <cellStyle name="好_行政（人员）_民生政策最低支出需求_财力性转移支付2010年预算参考数 4" xfId="2570"/>
    <cellStyle name="好_行政（人员）_县市旗测算-新科目（含人口规模效应）" xfId="2571"/>
    <cellStyle name="好_行政（人员）_县市旗测算-新科目（含人口规模效应） 2" xfId="2572"/>
    <cellStyle name="好_行政（人员）_县市旗测算-新科目（含人口规模效应） 3" xfId="2574"/>
    <cellStyle name="好_行政（人员）_县市旗测算-新科目（含人口规模效应） 4" xfId="2576"/>
    <cellStyle name="好_行政（人员）_县市旗测算-新科目（含人口规模效应）_财力性转移支付2010年预算参考数" xfId="2577"/>
    <cellStyle name="好_行政（人员）_县市旗测算-新科目（含人口规模效应）_财力性转移支付2010年预算参考数 2" xfId="2421"/>
    <cellStyle name="好_行政（人员）_县市旗测算-新科目（含人口规模效应）_财力性转移支付2010年预算参考数 3" xfId="1998"/>
    <cellStyle name="好_行政（人员）_县市旗测算-新科目（含人口规模效应）_财力性转移支付2010年预算参考数 4" xfId="2002"/>
    <cellStyle name="好_行政公检法测算" xfId="2578"/>
    <cellStyle name="好_行政公检法测算 2" xfId="2580"/>
    <cellStyle name="好_行政公检法测算 3" xfId="2471"/>
    <cellStyle name="好_行政公检法测算 4" xfId="1200"/>
    <cellStyle name="好_行政公检法测算_不含人员经费系数" xfId="2581"/>
    <cellStyle name="好_行政公检法测算_不含人员经费系数 2" xfId="2582"/>
    <cellStyle name="好_行政公检法测算_不含人员经费系数 3" xfId="2583"/>
    <cellStyle name="好_行政公检法测算_不含人员经费系数 4" xfId="1344"/>
    <cellStyle name="好_行政公检法测算_不含人员经费系数_财力性转移支付2010年预算参考数" xfId="2584"/>
    <cellStyle name="好_行政公检法测算_不含人员经费系数_财力性转移支付2010年预算参考数 2" xfId="2585"/>
    <cellStyle name="好_行政公检法测算_不含人员经费系数_财力性转移支付2010年预算参考数 3" xfId="2141"/>
    <cellStyle name="好_行政公检法测算_不含人员经费系数_财力性转移支付2010年预算参考数 4" xfId="2587"/>
    <cellStyle name="好_行政公检法测算_财力性转移支付2010年预算参考数" xfId="533"/>
    <cellStyle name="好_行政公检法测算_财力性转移支付2010年预算参考数 2" xfId="239"/>
    <cellStyle name="好_行政公检法测算_财力性转移支付2010年预算参考数 3" xfId="434"/>
    <cellStyle name="好_行政公检法测算_财力性转移支付2010年预算参考数 4" xfId="2589"/>
    <cellStyle name="好_行政公检法测算_民生政策最低支出需求" xfId="2590"/>
    <cellStyle name="好_行政公检法测算_民生政策最低支出需求 2" xfId="2142"/>
    <cellStyle name="好_行政公检法测算_民生政策最低支出需求 3" xfId="2588"/>
    <cellStyle name="好_行政公检法测算_民生政策最低支出需求 4" xfId="485"/>
    <cellStyle name="好_行政公检法测算_民生政策最低支出需求_财力性转移支付2010年预算参考数" xfId="2591"/>
    <cellStyle name="好_行政公检法测算_民生政策最低支出需求_财力性转移支付2010年预算参考数 2" xfId="2593"/>
    <cellStyle name="好_行政公检法测算_民生政策最低支出需求_财力性转移支付2010年预算参考数 3" xfId="2594"/>
    <cellStyle name="好_行政公检法测算_民生政策最低支出需求_财力性转移支付2010年预算参考数 4" xfId="2595"/>
    <cellStyle name="好_行政公检法测算_县市旗测算-新科目（含人口规模效应）" xfId="2492"/>
    <cellStyle name="好_行政公检法测算_县市旗测算-新科目（含人口规模效应） 2" xfId="2596"/>
    <cellStyle name="好_行政公检法测算_县市旗测算-新科目（含人口规模效应） 3" xfId="2597"/>
    <cellStyle name="好_行政公检法测算_县市旗测算-新科目（含人口规模效应） 4" xfId="1319"/>
    <cellStyle name="好_行政公检法测算_县市旗测算-新科目（含人口规模效应）_财力性转移支付2010年预算参考数" xfId="1479"/>
    <cellStyle name="好_行政公检法测算_县市旗测算-新科目（含人口规模效应）_财力性转移支付2010年预算参考数 2" xfId="2598"/>
    <cellStyle name="好_行政公检法测算_县市旗测算-新科目（含人口规模效应）_财力性转移支付2010年预算参考数 3" xfId="2599"/>
    <cellStyle name="好_行政公检法测算_县市旗测算-新科目（含人口规模效应）_财力性转移支付2010年预算参考数 4" xfId="2600"/>
    <cellStyle name="好_河南 缺口县区测算(地方填报)" xfId="2601"/>
    <cellStyle name="好_河南 缺口县区测算(地方填报) 2" xfId="2393"/>
    <cellStyle name="好_河南 缺口县区测算(地方填报) 3" xfId="2395"/>
    <cellStyle name="好_河南 缺口县区测算(地方填报) 4" xfId="2602"/>
    <cellStyle name="好_河南 缺口县区测算(地方填报)_财力性转移支付2010年预算参考数" xfId="2603"/>
    <cellStyle name="好_河南 缺口县区测算(地方填报)_财力性转移支付2010年预算参考数 2" xfId="1374"/>
    <cellStyle name="好_河南 缺口县区测算(地方填报)_财力性转移支付2010年预算参考数 3" xfId="2604"/>
    <cellStyle name="好_河南 缺口县区测算(地方填报)_财力性转移支付2010年预算参考数 4" xfId="2605"/>
    <cellStyle name="好_河南 缺口县区测算(地方填报白)" xfId="450"/>
    <cellStyle name="好_河南 缺口县区测算(地方填报白) 2" xfId="391"/>
    <cellStyle name="好_河南 缺口县区测算(地方填报白) 3" xfId="454"/>
    <cellStyle name="好_河南 缺口县区测算(地方填报白) 4" xfId="2606"/>
    <cellStyle name="好_河南 缺口县区测算(地方填报白)_财力性转移支付2010年预算参考数" xfId="317"/>
    <cellStyle name="好_河南 缺口县区测算(地方填报白)_财力性转移支付2010年预算参考数 2" xfId="2607"/>
    <cellStyle name="好_河南 缺口县区测算(地方填报白)_财力性转移支付2010年预算参考数 3" xfId="2608"/>
    <cellStyle name="好_河南 缺口县区测算(地方填报白)_财力性转移支付2010年预算参考数 4" xfId="2609"/>
    <cellStyle name="好_核定人数对比" xfId="2610"/>
    <cellStyle name="好_核定人数对比 2" xfId="2612"/>
    <cellStyle name="好_核定人数对比 3" xfId="2613"/>
    <cellStyle name="好_核定人数对比 4" xfId="2615"/>
    <cellStyle name="好_核定人数对比_财力性转移支付2010年预算参考数" xfId="2616"/>
    <cellStyle name="好_核定人数对比_财力性转移支付2010年预算参考数 2" xfId="2617"/>
    <cellStyle name="好_核定人数对比_财力性转移支付2010年预算参考数 3" xfId="2618"/>
    <cellStyle name="好_核定人数对比_财力性转移支付2010年预算参考数 4" xfId="2619"/>
    <cellStyle name="好_核定人数下发表" xfId="1869"/>
    <cellStyle name="好_核定人数下发表 2" xfId="2620"/>
    <cellStyle name="好_核定人数下发表 3" xfId="2621"/>
    <cellStyle name="好_核定人数下发表 4" xfId="2622"/>
    <cellStyle name="好_核定人数下发表_财力性转移支付2010年预算参考数" xfId="806"/>
    <cellStyle name="好_核定人数下发表_财力性转移支付2010年预算参考数 2" xfId="694"/>
    <cellStyle name="好_核定人数下发表_财力性转移支付2010年预算参考数 3" xfId="2623"/>
    <cellStyle name="好_核定人数下发表_财力性转移支付2010年预算参考数 4" xfId="2624"/>
    <cellStyle name="好_汇总" xfId="2625"/>
    <cellStyle name="好_汇总 2" xfId="471"/>
    <cellStyle name="好_汇总 3" xfId="418"/>
    <cellStyle name="好_汇总 4" xfId="2626"/>
    <cellStyle name="好_汇总_财力性转移支付2010年预算参考数" xfId="2627"/>
    <cellStyle name="好_汇总_财力性转移支付2010年预算参考数 2" xfId="541"/>
    <cellStyle name="好_汇总_财力性转移支付2010年预算参考数 3" xfId="2628"/>
    <cellStyle name="好_汇总_财力性转移支付2010年预算参考数 4" xfId="2223"/>
    <cellStyle name="好_汇总表" xfId="2629"/>
    <cellStyle name="好_汇总表 2" xfId="2630"/>
    <cellStyle name="好_汇总表 3" xfId="2631"/>
    <cellStyle name="好_汇总表 4" xfId="2632"/>
    <cellStyle name="好_汇总表_财力性转移支付2010年预算参考数" xfId="2633"/>
    <cellStyle name="好_汇总表_财力性转移支付2010年预算参考数 2" xfId="2095"/>
    <cellStyle name="好_汇总表_财力性转移支付2010年预算参考数 3" xfId="2097"/>
    <cellStyle name="好_汇总表_财力性转移支付2010年预算参考数 4" xfId="2100"/>
    <cellStyle name="好_汇总表4" xfId="2634"/>
    <cellStyle name="好_汇总表4 2" xfId="2635"/>
    <cellStyle name="好_汇总表4 3" xfId="2636"/>
    <cellStyle name="好_汇总表4 4" xfId="2637"/>
    <cellStyle name="好_汇总表4_财力性转移支付2010年预算参考数" xfId="2638"/>
    <cellStyle name="好_汇总表4_财力性转移支付2010年预算参考数 2" xfId="2639"/>
    <cellStyle name="好_汇总表4_财力性转移支付2010年预算参考数 3" xfId="1132"/>
    <cellStyle name="好_汇总表4_财力性转移支付2010年预算参考数 4" xfId="2138"/>
    <cellStyle name="好_汇总-县级财政报表附表" xfId="1461"/>
    <cellStyle name="好_汇总-县级财政报表附表 2" xfId="2640"/>
    <cellStyle name="好_检验表" xfId="845"/>
    <cellStyle name="好_检验表 2" xfId="2641"/>
    <cellStyle name="好_检验表（调整后）" xfId="2642"/>
    <cellStyle name="好_检验表（调整后） 2" xfId="2643"/>
    <cellStyle name="好_教育(按照总人口测算）—20080416" xfId="2644"/>
    <cellStyle name="好_教育(按照总人口测算）—20080416 2" xfId="2646"/>
    <cellStyle name="好_教育(按照总人口测算）—20080416 3" xfId="2647"/>
    <cellStyle name="好_教育(按照总人口测算）—20080416 4" xfId="2648"/>
    <cellStyle name="好_教育(按照总人口测算）—20080416_不含人员经费系数" xfId="2649"/>
    <cellStyle name="好_教育(按照总人口测算）—20080416_不含人员经费系数 2" xfId="2650"/>
    <cellStyle name="好_教育(按照总人口测算）—20080416_不含人员经费系数 3" xfId="2651"/>
    <cellStyle name="好_教育(按照总人口测算）—20080416_不含人员经费系数 4" xfId="2652"/>
    <cellStyle name="好_教育(按照总人口测算）—20080416_不含人员经费系数_财力性转移支付2010年预算参考数" xfId="2653"/>
    <cellStyle name="好_教育(按照总人口测算）—20080416_不含人员经费系数_财力性转移支付2010年预算参考数 2" xfId="2107"/>
    <cellStyle name="好_教育(按照总人口测算）—20080416_不含人员经费系数_财力性转移支付2010年预算参考数 3" xfId="2111"/>
    <cellStyle name="好_教育(按照总人口测算）—20080416_不含人员经费系数_财力性转移支付2010年预算参考数 4" xfId="2114"/>
    <cellStyle name="好_教育(按照总人口测算）—20080416_财力性转移支付2010年预算参考数" xfId="2654"/>
    <cellStyle name="好_教育(按照总人口测算）—20080416_财力性转移支付2010年预算参考数 2" xfId="2655"/>
    <cellStyle name="好_教育(按照总人口测算）—20080416_财力性转移支付2010年预算参考数 3" xfId="2656"/>
    <cellStyle name="好_教育(按照总人口测算）—20080416_财力性转移支付2010年预算参考数 4" xfId="142"/>
    <cellStyle name="好_教育(按照总人口测算）—20080416_民生政策最低支出需求" xfId="1562"/>
    <cellStyle name="好_教育(按照总人口测算）—20080416_民生政策最低支出需求 2" xfId="1688"/>
    <cellStyle name="好_教育(按照总人口测算）—20080416_民生政策最低支出需求 3" xfId="2087"/>
    <cellStyle name="好_教育(按照总人口测算）—20080416_民生政策最低支出需求 4" xfId="2154"/>
    <cellStyle name="好_教育(按照总人口测算）—20080416_民生政策最低支出需求_财力性转移支付2010年预算参考数" xfId="2657"/>
    <cellStyle name="好_教育(按照总人口测算）—20080416_民生政策最低支出需求_财力性转移支付2010年预算参考数 2" xfId="2658"/>
    <cellStyle name="好_教育(按照总人口测算）—20080416_民生政策最低支出需求_财力性转移支付2010年预算参考数 3" xfId="2659"/>
    <cellStyle name="好_教育(按照总人口测算）—20080416_民生政策最低支出需求_财力性转移支付2010年预算参考数 4" xfId="2660"/>
    <cellStyle name="好_教育(按照总人口测算）—20080416_县市旗测算-新科目（含人口规模效应）" xfId="2662"/>
    <cellStyle name="好_教育(按照总人口测算）—20080416_县市旗测算-新科目（含人口规模效应） 2" xfId="1393"/>
    <cellStyle name="好_教育(按照总人口测算）—20080416_县市旗测算-新科目（含人口规模效应） 3" xfId="2663"/>
    <cellStyle name="好_教育(按照总人口测算）—20080416_县市旗测算-新科目（含人口规模效应） 4" xfId="2664"/>
    <cellStyle name="好_教育(按照总人口测算）—20080416_县市旗测算-新科目（含人口规模效应）_财力性转移支付2010年预算参考数" xfId="1448"/>
    <cellStyle name="好_教育(按照总人口测算）—20080416_县市旗测算-新科目（含人口规模效应）_财力性转移支付2010年预算参考数 2" xfId="1822"/>
    <cellStyle name="好_教育(按照总人口测算）—20080416_县市旗测算-新科目（含人口规模效应）_财力性转移支付2010年预算参考数 3" xfId="2666"/>
    <cellStyle name="好_教育(按照总人口测算）—20080416_县市旗测算-新科目（含人口规模效应）_财力性转移支付2010年预算参考数 4" xfId="2667"/>
    <cellStyle name="好_丽江汇总" xfId="2668"/>
    <cellStyle name="好_丽江汇总 2" xfId="2614"/>
    <cellStyle name="好_民生政策最低支出需求" xfId="2669"/>
    <cellStyle name="好_民生政策最低支出需求 2" xfId="2671"/>
    <cellStyle name="好_民生政策最低支出需求 3" xfId="2672"/>
    <cellStyle name="好_民生政策最低支出需求 4" xfId="2673"/>
    <cellStyle name="好_民生政策最低支出需求_财力性转移支付2010年预算参考数" xfId="2674"/>
    <cellStyle name="好_民生政策最低支出需求_财力性转移支付2010年预算参考数 2" xfId="446"/>
    <cellStyle name="好_民生政策最低支出需求_财力性转移支付2010年预算参考数 3" xfId="2675"/>
    <cellStyle name="好_民生政策最低支出需求_财力性转移支付2010年预算参考数 4" xfId="2676"/>
    <cellStyle name="好_农林水和城市维护标准支出20080505－县区合计" xfId="1679"/>
    <cellStyle name="好_农林水和城市维护标准支出20080505－县区合计 2" xfId="2677"/>
    <cellStyle name="好_农林水和城市维护标准支出20080505－县区合计 3" xfId="2678"/>
    <cellStyle name="好_农林水和城市维护标准支出20080505－县区合计 4" xfId="2679"/>
    <cellStyle name="好_农林水和城市维护标准支出20080505－县区合计_不含人员经费系数" xfId="212"/>
    <cellStyle name="好_农林水和城市维护标准支出20080505－县区合计_不含人员经费系数 2" xfId="394"/>
    <cellStyle name="好_农林水和城市维护标准支出20080505－县区合计_不含人员经费系数 3" xfId="2680"/>
    <cellStyle name="好_农林水和城市维护标准支出20080505－县区合计_不含人员经费系数 4" xfId="2417"/>
    <cellStyle name="好_农林水和城市维护标准支出20080505－县区合计_不含人员经费系数_财力性转移支付2010年预算参考数" xfId="2681"/>
    <cellStyle name="好_农林水和城市维护标准支出20080505－县区合计_不含人员经费系数_财力性转移支付2010年预算参考数 2" xfId="2682"/>
    <cellStyle name="好_农林水和城市维护标准支出20080505－县区合计_不含人员经费系数_财力性转移支付2010年预算参考数 3" xfId="1126"/>
    <cellStyle name="好_农林水和城市维护标准支出20080505－县区合计_不含人员经费系数_财力性转移支付2010年预算参考数 4" xfId="2683"/>
    <cellStyle name="好_农林水和城市维护标准支出20080505－县区合计_财力性转移支付2010年预算参考数" xfId="2684"/>
    <cellStyle name="好_农林水和城市维护标准支出20080505－县区合计_财力性转移支付2010年预算参考数 2" xfId="2685"/>
    <cellStyle name="好_农林水和城市维护标准支出20080505－县区合计_财力性转移支付2010年预算参考数 3" xfId="2397"/>
    <cellStyle name="好_农林水和城市维护标准支出20080505－县区合计_财力性转移支付2010年预算参考数 4" xfId="2686"/>
    <cellStyle name="好_农林水和城市维护标准支出20080505－县区合计_民生政策最低支出需求" xfId="1445"/>
    <cellStyle name="好_农林水和城市维护标准支出20080505－县区合计_民生政策最低支出需求 2" xfId="2687"/>
    <cellStyle name="好_农林水和城市维护标准支出20080505－县区合计_民生政策最低支出需求 3" xfId="2688"/>
    <cellStyle name="好_农林水和城市维护标准支出20080505－县区合计_民生政策最低支出需求 4" xfId="2689"/>
    <cellStyle name="好_农林水和城市维护标准支出20080505－县区合计_民生政策最低支出需求_财力性转移支付2010年预算参考数" xfId="2690"/>
    <cellStyle name="好_农林水和城市维护标准支出20080505－县区合计_民生政策最低支出需求_财力性转移支付2010年预算参考数 2" xfId="2692"/>
    <cellStyle name="好_农林水和城市维护标准支出20080505－县区合计_民生政策最低支出需求_财力性转移支付2010年预算参考数 3" xfId="2693"/>
    <cellStyle name="好_农林水和城市维护标准支出20080505－县区合计_民生政策最低支出需求_财力性转移支付2010年预算参考数 4" xfId="146"/>
    <cellStyle name="好_农林水和城市维护标准支出20080505－县区合计_县市旗测算-新科目（含人口规模效应）" xfId="832"/>
    <cellStyle name="好_农林水和城市维护标准支出20080505－县区合计_县市旗测算-新科目（含人口规模效应） 2" xfId="2694"/>
    <cellStyle name="好_农林水和城市维护标准支出20080505－县区合计_县市旗测算-新科目（含人口规模效应） 3" xfId="1655"/>
    <cellStyle name="好_农林水和城市维护标准支出20080505－县区合计_县市旗测算-新科目（含人口规模效应） 4" xfId="1658"/>
    <cellStyle name="好_农林水和城市维护标准支出20080505－县区合计_县市旗测算-新科目（含人口规模效应）_财力性转移支付2010年预算参考数" xfId="2695"/>
    <cellStyle name="好_农林水和城市维护标准支出20080505－县区合计_县市旗测算-新科目（含人口规模效应）_财力性转移支付2010年预算参考数 2" xfId="2696"/>
    <cellStyle name="好_农林水和城市维护标准支出20080505－县区合计_县市旗测算-新科目（含人口规模效应）_财力性转移支付2010年预算参考数 3" xfId="2579"/>
    <cellStyle name="好_农林水和城市维护标准支出20080505－县区合计_县市旗测算-新科目（含人口规模效应）_财力性转移支付2010年预算参考数 4" xfId="2697"/>
    <cellStyle name="好_平邑" xfId="2698"/>
    <cellStyle name="好_平邑 2" xfId="1121"/>
    <cellStyle name="好_平邑 3" xfId="1124"/>
    <cellStyle name="好_平邑 4" xfId="2211"/>
    <cellStyle name="好_平邑_财力性转移支付2010年预算参考数" xfId="22"/>
    <cellStyle name="好_平邑_财力性转移支付2010年预算参考数 2" xfId="2670"/>
    <cellStyle name="好_平邑_财力性转移支付2010年预算参考数 3" xfId="2699"/>
    <cellStyle name="好_平邑_财力性转移支付2010年预算参考数 4" xfId="2701"/>
    <cellStyle name="好_其他部门(按照总人口测算）—20080416" xfId="2703"/>
    <cellStyle name="好_其他部门(按照总人口测算）—20080416 2" xfId="2704"/>
    <cellStyle name="好_其他部门(按照总人口测算）—20080416 3" xfId="2705"/>
    <cellStyle name="好_其他部门(按照总人口测算）—20080416 4" xfId="754"/>
    <cellStyle name="好_其他部门(按照总人口测算）—20080416_不含人员经费系数" xfId="743"/>
    <cellStyle name="好_其他部门(按照总人口测算）—20080416_不含人员经费系数 2" xfId="2706"/>
    <cellStyle name="好_其他部门(按照总人口测算）—20080416_不含人员经费系数 3" xfId="2707"/>
    <cellStyle name="好_其他部门(按照总人口测算）—20080416_不含人员经费系数 4" xfId="2708"/>
    <cellStyle name="好_其他部门(按照总人口测算）—20080416_不含人员经费系数_财力性转移支付2010年预算参考数" xfId="2710"/>
    <cellStyle name="好_其他部门(按照总人口测算）—20080416_不含人员经费系数_财力性转移支付2010年预算参考数 2" xfId="2711"/>
    <cellStyle name="好_其他部门(按照总人口测算）—20080416_不含人员经费系数_财力性转移支付2010年预算参考数 3" xfId="2712"/>
    <cellStyle name="好_其他部门(按照总人口测算）—20080416_不含人员经费系数_财力性转移支付2010年预算参考数 4" xfId="2713"/>
    <cellStyle name="好_其他部门(按照总人口测算）—20080416_财力性转移支付2010年预算参考数" xfId="1279"/>
    <cellStyle name="好_其他部门(按照总人口测算）—20080416_财力性转移支付2010年预算参考数 2" xfId="1282"/>
    <cellStyle name="好_其他部门(按照总人口测算）—20080416_财力性转移支付2010年预算参考数 3" xfId="1285"/>
    <cellStyle name="好_其他部门(按照总人口测算）—20080416_财力性转移支付2010年预算参考数 4" xfId="1287"/>
    <cellStyle name="好_其他部门(按照总人口测算）—20080416_民生政策最低支出需求" xfId="2714"/>
    <cellStyle name="好_其他部门(按照总人口测算）—20080416_民生政策最低支出需求 2" xfId="2715"/>
    <cellStyle name="好_其他部门(按照总人口测算）—20080416_民生政策最低支出需求 3" xfId="2716"/>
    <cellStyle name="好_其他部门(按照总人口测算）—20080416_民生政策最低支出需求 4" xfId="2717"/>
    <cellStyle name="好_其他部门(按照总人口测算）—20080416_民生政策最低支出需求_财力性转移支付2010年预算参考数" xfId="2718"/>
    <cellStyle name="好_其他部门(按照总人口测算）—20080416_民生政策最低支出需求_财力性转移支付2010年预算参考数 2" xfId="265"/>
    <cellStyle name="好_其他部门(按照总人口测算）—20080416_民生政策最低支出需求_财力性转移支付2010年预算参考数 3" xfId="259"/>
    <cellStyle name="好_其他部门(按照总人口测算）—20080416_民生政策最低支出需求_财力性转移支付2010年预算参考数 4" xfId="2719"/>
    <cellStyle name="好_其他部门(按照总人口测算）—20080416_县市旗测算-新科目（含人口规模效应）" xfId="2720"/>
    <cellStyle name="好_其他部门(按照总人口测算）—20080416_县市旗测算-新科目（含人口规模效应） 2" xfId="2721"/>
    <cellStyle name="好_其他部门(按照总人口测算）—20080416_县市旗测算-新科目（含人口规模效应） 3" xfId="2722"/>
    <cellStyle name="好_其他部门(按照总人口测算）—20080416_县市旗测算-新科目（含人口规模效应） 4" xfId="2645"/>
    <cellStyle name="好_其他部门(按照总人口测算）—20080416_县市旗测算-新科目（含人口规模效应）_财力性转移支付2010年预算参考数" xfId="2723"/>
    <cellStyle name="好_其他部门(按照总人口测算）—20080416_县市旗测算-新科目（含人口规模效应）_财力性转移支付2010年预算参考数 2" xfId="62"/>
    <cellStyle name="好_其他部门(按照总人口测算）—20080416_县市旗测算-新科目（含人口规模效应）_财力性转移支付2010年预算参考数 3" xfId="2724"/>
    <cellStyle name="好_其他部门(按照总人口测算）—20080416_县市旗测算-新科目（含人口规模效应）_财力性转移支付2010年预算参考数 4" xfId="2173"/>
    <cellStyle name="好_青海 缺口县区测算(地方填报)" xfId="2725"/>
    <cellStyle name="好_青海 缺口县区测算(地方填报) 2" xfId="2726"/>
    <cellStyle name="好_青海 缺口县区测算(地方填报) 3" xfId="2727"/>
    <cellStyle name="好_青海 缺口县区测算(地方填报) 4" xfId="2728"/>
    <cellStyle name="好_青海 缺口县区测算(地方填报)_财力性转移支付2010年预算参考数" xfId="2729"/>
    <cellStyle name="好_青海 缺口县区测算(地方填报)_财力性转移支付2010年预算参考数 2" xfId="2730"/>
    <cellStyle name="好_青海 缺口县区测算(地方填报)_财力性转移支付2010年预算参考数 3" xfId="1220"/>
    <cellStyle name="好_青海 缺口县区测算(地方填报)_财力性转移支付2010年预算参考数 4" xfId="1222"/>
    <cellStyle name="好_缺口县区测算" xfId="2436"/>
    <cellStyle name="好_缺口县区测算 2" xfId="26"/>
    <cellStyle name="好_缺口县区测算 3" xfId="2731"/>
    <cellStyle name="好_缺口县区测算 4" xfId="2732"/>
    <cellStyle name="好_缺口县区测算（11.13）" xfId="2733"/>
    <cellStyle name="好_缺口县区测算（11.13） 2" xfId="2734"/>
    <cellStyle name="好_缺口县区测算（11.13） 3" xfId="2735"/>
    <cellStyle name="好_缺口县区测算（11.13） 4" xfId="2736"/>
    <cellStyle name="好_缺口县区测算（11.13）_财力性转移支付2010年预算参考数" xfId="2737"/>
    <cellStyle name="好_缺口县区测算（11.13）_财力性转移支付2010年预算参考数 2" xfId="2738"/>
    <cellStyle name="好_缺口县区测算（11.13）_财力性转移支付2010年预算参考数 3" xfId="2586"/>
    <cellStyle name="好_缺口县区测算（11.13）_财力性转移支付2010年预算参考数 4" xfId="2143"/>
    <cellStyle name="好_缺口县区测算(按2007支出增长25%测算)" xfId="334"/>
    <cellStyle name="好_缺口县区测算(按2007支出增长25%测算) 2" xfId="2739"/>
    <cellStyle name="好_缺口县区测算(按2007支出增长25%测算) 3" xfId="2740"/>
    <cellStyle name="好_缺口县区测算(按2007支出增长25%测算) 4" xfId="2741"/>
    <cellStyle name="好_缺口县区测算(按2007支出增长25%测算)_财力性转移支付2010年预算参考数" xfId="2742"/>
    <cellStyle name="好_缺口县区测算(按2007支出增长25%测算)_财力性转移支付2010年预算参考数 2" xfId="2743"/>
    <cellStyle name="好_缺口县区测算(按2007支出增长25%测算)_财力性转移支付2010年预算参考数 3" xfId="1701"/>
    <cellStyle name="好_缺口县区测算(按2007支出增长25%测算)_财力性转移支付2010年预算参考数 4" xfId="1704"/>
    <cellStyle name="好_缺口县区测算(按核定人数)" xfId="2744"/>
    <cellStyle name="好_缺口县区测算(按核定人数) 2" xfId="2745"/>
    <cellStyle name="好_缺口县区测算(按核定人数) 3" xfId="1944"/>
    <cellStyle name="好_缺口县区测算(按核定人数) 4" xfId="2746"/>
    <cellStyle name="好_缺口县区测算(按核定人数)_财力性转移支付2010年预算参考数" xfId="2747"/>
    <cellStyle name="好_缺口县区测算(按核定人数)_财力性转移支付2010年预算参考数 2" xfId="2748"/>
    <cellStyle name="好_缺口县区测算(按核定人数)_财力性转移支付2010年预算参考数 3" xfId="2749"/>
    <cellStyle name="好_缺口县区测算(按核定人数)_财力性转移支付2010年预算参考数 4" xfId="2750"/>
    <cellStyle name="好_缺口县区测算(财政部标准)" xfId="2461"/>
    <cellStyle name="好_缺口县区测算(财政部标准) 2" xfId="580"/>
    <cellStyle name="好_缺口县区测算(财政部标准) 3" xfId="889"/>
    <cellStyle name="好_缺口县区测算(财政部标准) 4" xfId="892"/>
    <cellStyle name="好_缺口县区测算(财政部标准)_财力性转移支付2010年预算参考数" xfId="2751"/>
    <cellStyle name="好_缺口县区测算(财政部标准)_财力性转移支付2010年预算参考数 2" xfId="2752"/>
    <cellStyle name="好_缺口县区测算(财政部标准)_财力性转移支付2010年预算参考数 3" xfId="2753"/>
    <cellStyle name="好_缺口县区测算(财政部标准)_财力性转移支付2010年预算参考数 4" xfId="2754"/>
    <cellStyle name="好_缺口县区测算_财力性转移支付2010年预算参考数" xfId="2755"/>
    <cellStyle name="好_缺口县区测算_财力性转移支付2010年预算参考数 2" xfId="1521"/>
    <cellStyle name="好_缺口县区测算_财力性转移支付2010年预算参考数 3" xfId="2064"/>
    <cellStyle name="好_缺口县区测算_财力性转移支付2010年预算参考数 4" xfId="2068"/>
    <cellStyle name="好_人员工资和公用经费" xfId="2757"/>
    <cellStyle name="好_人员工资和公用经费 2" xfId="2553"/>
    <cellStyle name="好_人员工资和公用经费 3" xfId="2556"/>
    <cellStyle name="好_人员工资和公用经费 4" xfId="2758"/>
    <cellStyle name="好_人员工资和公用经费_财力性转移支付2010年预算参考数" xfId="1036"/>
    <cellStyle name="好_人员工资和公用经费_财力性转移支付2010年预算参考数 2" xfId="1628"/>
    <cellStyle name="好_人员工资和公用经费_财力性转移支付2010年预算参考数 3" xfId="1804"/>
    <cellStyle name="好_人员工资和公用经费_财力性转移支付2010年预算参考数 4" xfId="42"/>
    <cellStyle name="好_人员工资和公用经费2" xfId="2759"/>
    <cellStyle name="好_人员工资和公用经费2 2" xfId="2760"/>
    <cellStyle name="好_人员工资和公用经费2 3" xfId="2761"/>
    <cellStyle name="好_人员工资和公用经费2 4" xfId="2762"/>
    <cellStyle name="好_人员工资和公用经费2_财力性转移支付2010年预算参考数" xfId="2763"/>
    <cellStyle name="好_人员工资和公用经费2_财力性转移支付2010年预算参考数 2" xfId="2311"/>
    <cellStyle name="好_人员工资和公用经费2_财力性转移支付2010年预算参考数 3" xfId="2764"/>
    <cellStyle name="好_人员工资和公用经费2_财力性转移支付2010年预算参考数 4" xfId="2765"/>
    <cellStyle name="好_人员工资和公用经费3" xfId="2766"/>
    <cellStyle name="好_人员工资和公用经费3 2" xfId="1077"/>
    <cellStyle name="好_人员工资和公用经费3 3" xfId="2767"/>
    <cellStyle name="好_人员工资和公用经费3 4" xfId="2769"/>
    <cellStyle name="好_人员工资和公用经费3_财力性转移支付2010年预算参考数" xfId="2548"/>
    <cellStyle name="好_人员工资和公用经费3_财力性转移支付2010年预算参考数 2" xfId="2551"/>
    <cellStyle name="好_人员工资和公用经费3_财力性转移支付2010年预算参考数 3" xfId="2554"/>
    <cellStyle name="好_人员工资和公用经费3_财力性转移支付2010年预算参考数 4" xfId="2557"/>
    <cellStyle name="好_山东省民生支出标准" xfId="383"/>
    <cellStyle name="好_山东省民生支出标准 2" xfId="1642"/>
    <cellStyle name="好_山东省民生支出标准 3" xfId="2770"/>
    <cellStyle name="好_山东省民生支出标准 4" xfId="2771"/>
    <cellStyle name="好_山东省民生支出标准_财力性转移支付2010年预算参考数" xfId="2772"/>
    <cellStyle name="好_山东省民生支出标准_财力性转移支付2010年预算参考数 2" xfId="2773"/>
    <cellStyle name="好_山东省民生支出标准_财力性转移支付2010年预算参考数 3" xfId="2473"/>
    <cellStyle name="好_山东省民生支出标准_财力性转移支付2010年预算参考数 4" xfId="2475"/>
    <cellStyle name="好_市辖区测算20080510" xfId="2661"/>
    <cellStyle name="好_市辖区测算20080510 2" xfId="1988"/>
    <cellStyle name="好_市辖区测算20080510 3" xfId="1991"/>
    <cellStyle name="好_市辖区测算20080510 4" xfId="441"/>
    <cellStyle name="好_市辖区测算20080510_不含人员经费系数" xfId="2709"/>
    <cellStyle name="好_市辖区测算20080510_不含人员经费系数 2" xfId="2774"/>
    <cellStyle name="好_市辖区测算20080510_不含人员经费系数 3" xfId="2775"/>
    <cellStyle name="好_市辖区测算20080510_不含人员经费系数 4" xfId="2776"/>
    <cellStyle name="好_市辖区测算20080510_不含人员经费系数_财力性转移支付2010年预算参考数" xfId="2136"/>
    <cellStyle name="好_市辖区测算20080510_不含人员经费系数_财力性转移支付2010年预算参考数 2" xfId="2139"/>
    <cellStyle name="好_市辖区测算20080510_不含人员经费系数_财力性转移支付2010年预算参考数 3" xfId="2573"/>
    <cellStyle name="好_市辖区测算20080510_不含人员经费系数_财力性转移支付2010年预算参考数 4" xfId="2575"/>
    <cellStyle name="好_市辖区测算20080510_财力性转移支付2010年预算参考数" xfId="2777"/>
    <cellStyle name="好_市辖区测算20080510_财力性转移支付2010年预算参考数 2" xfId="2778"/>
    <cellStyle name="好_市辖区测算20080510_财力性转移支付2010年预算参考数 3" xfId="2779"/>
    <cellStyle name="好_市辖区测算20080510_财力性转移支付2010年预算参考数 4" xfId="2780"/>
    <cellStyle name="好_市辖区测算20080510_民生政策最低支出需求" xfId="851"/>
    <cellStyle name="好_市辖区测算20080510_民生政策最低支出需求 2" xfId="2781"/>
    <cellStyle name="好_市辖区测算20080510_民生政策最低支出需求 3" xfId="2782"/>
    <cellStyle name="好_市辖区测算20080510_民生政策最低支出需求 4" xfId="2783"/>
    <cellStyle name="好_市辖区测算20080510_民生政策最低支出需求_财力性转移支付2010年预算参考数" xfId="2784"/>
    <cellStyle name="好_市辖区测算20080510_民生政策最低支出需求_财力性转移支付2010年预算参考数 2" xfId="2785"/>
    <cellStyle name="好_市辖区测算20080510_民生政策最低支出需求_财力性转移支付2010年预算参考数 3" xfId="2786"/>
    <cellStyle name="好_市辖区测算20080510_民生政策最低支出需求_财力性转移支付2010年预算参考数 4" xfId="2787"/>
    <cellStyle name="好_市辖区测算20080510_县市旗测算-新科目（含人口规模效应）" xfId="2507"/>
    <cellStyle name="好_市辖区测算20080510_县市旗测算-新科目（含人口规模效应） 2" xfId="1234"/>
    <cellStyle name="好_市辖区测算20080510_县市旗测算-新科目（含人口规模效应） 3" xfId="2788"/>
    <cellStyle name="好_市辖区测算20080510_县市旗测算-新科目（含人口规模效应） 4" xfId="2789"/>
    <cellStyle name="好_市辖区测算20080510_县市旗测算-新科目（含人口规模效应）_财力性转移支付2010年预算参考数" xfId="2790"/>
    <cellStyle name="好_市辖区测算20080510_县市旗测算-新科目（含人口规模效应）_财力性转移支付2010年预算参考数 2" xfId="2791"/>
    <cellStyle name="好_市辖区测算20080510_县市旗测算-新科目（含人口规模效应）_财力性转移支付2010年预算参考数 3" xfId="2792"/>
    <cellStyle name="好_市辖区测算20080510_县市旗测算-新科目（含人口规模效应）_财力性转移支付2010年预算参考数 4" xfId="2793"/>
    <cellStyle name="好_市辖区测算-新科目（20080626）" xfId="2794"/>
    <cellStyle name="好_市辖区测算-新科目（20080626） 2" xfId="869"/>
    <cellStyle name="好_市辖区测算-新科目（20080626） 3" xfId="2795"/>
    <cellStyle name="好_市辖区测算-新科目（20080626） 4" xfId="2796"/>
    <cellStyle name="好_市辖区测算-新科目（20080626）_不含人员经费系数" xfId="1093"/>
    <cellStyle name="好_市辖区测算-新科目（20080626）_不含人员经费系数 2" xfId="1095"/>
    <cellStyle name="好_市辖区测算-新科目（20080626）_不含人员经费系数 3" xfId="1099"/>
    <cellStyle name="好_市辖区测算-新科目（20080626）_不含人员经费系数 4" xfId="1101"/>
    <cellStyle name="好_市辖区测算-新科目（20080626）_不含人员经费系数_财力性转移支付2010年预算参考数" xfId="417"/>
    <cellStyle name="好_市辖区测算-新科目（20080626）_不含人员经费系数_财力性转移支付2010年预算参考数 2" xfId="2797"/>
    <cellStyle name="好_市辖区测算-新科目（20080626）_不含人员经费系数_财力性转移支付2010年预算参考数 3" xfId="2798"/>
    <cellStyle name="好_市辖区测算-新科目（20080626）_不含人员经费系数_财力性转移支付2010年预算参考数 4" xfId="2800"/>
    <cellStyle name="好_市辖区测算-新科目（20080626）_财力性转移支付2010年预算参考数" xfId="2802"/>
    <cellStyle name="好_市辖区测算-新科目（20080626）_财力性转移支付2010年预算参考数 2" xfId="2803"/>
    <cellStyle name="好_市辖区测算-新科目（20080626）_财力性转移支付2010年预算参考数 3" xfId="2804"/>
    <cellStyle name="好_市辖区测算-新科目（20080626）_财力性转移支付2010年预算参考数 4" xfId="1331"/>
    <cellStyle name="好_市辖区测算-新科目（20080626）_民生政策最低支出需求" xfId="999"/>
    <cellStyle name="好_市辖区测算-新科目（20080626）_民生政策最低支出需求 2" xfId="989"/>
    <cellStyle name="好_市辖区测算-新科目（20080626）_民生政策最低支出需求 3" xfId="993"/>
    <cellStyle name="好_市辖区测算-新科目（20080626）_民生政策最低支出需求 4" xfId="1002"/>
    <cellStyle name="好_市辖区测算-新科目（20080626）_民生政策最低支出需求_财力性转移支付2010年预算参考数" xfId="2805"/>
    <cellStyle name="好_市辖区测算-新科目（20080626）_民生政策最低支出需求_财力性转移支付2010年预算参考数 2" xfId="2806"/>
    <cellStyle name="好_市辖区测算-新科目（20080626）_民生政策最低支出需求_财力性转移支付2010年预算参考数 3" xfId="2807"/>
    <cellStyle name="好_市辖区测算-新科目（20080626）_民生政策最低支出需求_财力性转移支付2010年预算参考数 4" xfId="1969"/>
    <cellStyle name="好_市辖区测算-新科目（20080626）_县市旗测算-新科目（含人口规模效应）" xfId="1949"/>
    <cellStyle name="好_市辖区测算-新科目（20080626）_县市旗测算-新科目（含人口规模效应） 2" xfId="2808"/>
    <cellStyle name="好_市辖区测算-新科目（20080626）_县市旗测算-新科目（含人口规模效应） 3" xfId="2809"/>
    <cellStyle name="好_市辖区测算-新科目（20080626）_县市旗测算-新科目（含人口规模效应） 4" xfId="641"/>
    <cellStyle name="好_市辖区测算-新科目（20080626）_县市旗测算-新科目（含人口规模效应）_财力性转移支付2010年预算参考数" xfId="971"/>
    <cellStyle name="好_市辖区测算-新科目（20080626）_县市旗测算-新科目（含人口规模效应）_财力性转移支付2010年预算参考数 2" xfId="2344"/>
    <cellStyle name="好_市辖区测算-新科目（20080626）_县市旗测算-新科目（含人口规模效应）_财力性转移支付2010年预算参考数 3" xfId="2346"/>
    <cellStyle name="好_市辖区测算-新科目（20080626）_县市旗测算-新科目（含人口规模效应）_财力性转移支付2010年预算参考数 4" xfId="2011"/>
    <cellStyle name="好_同德" xfId="2810"/>
    <cellStyle name="好_同德 2" xfId="2528"/>
    <cellStyle name="好_同德 3" xfId="2530"/>
    <cellStyle name="好_同德 4" xfId="2318"/>
    <cellStyle name="好_同德_财力性转移支付2010年预算参考数" xfId="2811"/>
    <cellStyle name="好_同德_财力性转移支付2010年预算参考数 2" xfId="1635"/>
    <cellStyle name="好_同德_财力性转移支付2010年预算参考数 3" xfId="2812"/>
    <cellStyle name="好_同德_财力性转移支付2010年预算参考数 4" xfId="2813"/>
    <cellStyle name="好_危改资金测算" xfId="2814"/>
    <cellStyle name="好_危改资金测算 2" xfId="2815"/>
    <cellStyle name="好_危改资金测算 3" xfId="2816"/>
    <cellStyle name="好_危改资金测算 4" xfId="2817"/>
    <cellStyle name="好_危改资金测算_财力性转移支付2010年预算参考数" xfId="1177"/>
    <cellStyle name="好_危改资金测算_财力性转移支付2010年预算参考数 2" xfId="2818"/>
    <cellStyle name="好_危改资金测算_财力性转移支付2010年预算参考数 3" xfId="2819"/>
    <cellStyle name="好_危改资金测算_财力性转移支付2010年预算参考数 4" xfId="2820"/>
    <cellStyle name="好_卫生(按照总人口测算）—20080416" xfId="2821"/>
    <cellStyle name="好_卫生(按照总人口测算）—20080416 2" xfId="2799"/>
    <cellStyle name="好_卫生(按照总人口测算）—20080416 3" xfId="2801"/>
    <cellStyle name="好_卫生(按照总人口测算）—20080416 4" xfId="2822"/>
    <cellStyle name="好_卫生(按照总人口测算）—20080416_不含人员经费系数" xfId="2175"/>
    <cellStyle name="好_卫生(按照总人口测算）—20080416_不含人员经费系数 2" xfId="2177"/>
    <cellStyle name="好_卫生(按照总人口测算）—20080416_不含人员经费系数 3" xfId="2823"/>
    <cellStyle name="好_卫生(按照总人口测算）—20080416_不含人员经费系数 4" xfId="2824"/>
    <cellStyle name="好_卫生(按照总人口测算）—20080416_不含人员经费系数_财力性转移支付2010年预算参考数" xfId="2244"/>
    <cellStyle name="好_卫生(按照总人口测算）—20080416_不含人员经费系数_财力性转移支付2010年预算参考数 2" xfId="1477"/>
    <cellStyle name="好_卫生(按照总人口测算）—20080416_不含人员经费系数_财力性转移支付2010年预算参考数 3" xfId="1480"/>
    <cellStyle name="好_卫生(按照总人口测算）—20080416_不含人员经费系数_财力性转移支付2010年预算参考数 4" xfId="2825"/>
    <cellStyle name="好_卫生(按照总人口测算）—20080416_财力性转移支付2010年预算参考数" xfId="1072"/>
    <cellStyle name="好_卫生(按照总人口测算）—20080416_财力性转移支付2010年预算参考数 2" xfId="1271"/>
    <cellStyle name="好_卫生(按照总人口测算）—20080416_财力性转移支付2010年预算参考数 3" xfId="2826"/>
    <cellStyle name="好_卫生(按照总人口测算）—20080416_财力性转移支付2010年预算参考数 4" xfId="2827"/>
    <cellStyle name="好_卫生(按照总人口测算）—20080416_民生政策最低支出需求" xfId="2828"/>
    <cellStyle name="好_卫生(按照总人口测算）—20080416_民生政策最低支出需求 2" xfId="2234"/>
    <cellStyle name="好_卫生(按照总人口测算）—20080416_民生政策最低支出需求 3" xfId="2829"/>
    <cellStyle name="好_卫生(按照总人口测算）—20080416_民生政策最低支出需求 4" xfId="1749"/>
    <cellStyle name="好_卫生(按照总人口测算）—20080416_民生政策最低支出需求_财力性转移支付2010年预算参考数" xfId="2117"/>
    <cellStyle name="好_卫生(按照总人口测算）—20080416_民生政策最低支出需求_财力性转移支付2010年预算参考数 2" xfId="2830"/>
    <cellStyle name="好_卫生(按照总人口测算）—20080416_民生政策最低支出需求_财力性转移支付2010年预算参考数 3" xfId="2831"/>
    <cellStyle name="好_卫生(按照总人口测算）—20080416_民生政策最低支出需求_财力性转移支付2010年预算参考数 4" xfId="1582"/>
    <cellStyle name="好_卫生(按照总人口测算）—20080416_县市旗测算-新科目（含人口规模效应）" xfId="2833"/>
    <cellStyle name="好_卫生(按照总人口测算）—20080416_县市旗测算-新科目（含人口规模效应） 2" xfId="2834"/>
    <cellStyle name="好_卫生(按照总人口测算）—20080416_县市旗测算-新科目（含人口规模效应） 3" xfId="2835"/>
    <cellStyle name="好_卫生(按照总人口测算）—20080416_县市旗测算-新科目（含人口规模效应） 4" xfId="2836"/>
    <cellStyle name="好_卫生(按照总人口测算）—20080416_县市旗测算-新科目（含人口规模效应）_财力性转移支付2010年预算参考数" xfId="2768"/>
    <cellStyle name="好_卫生(按照总人口测算）—20080416_县市旗测算-新科目（含人口规模效应）_财力性转移支付2010年预算参考数 2" xfId="1964"/>
    <cellStyle name="好_卫生(按照总人口测算）—20080416_县市旗测算-新科目（含人口规模效应）_财力性转移支付2010年预算参考数 3" xfId="1967"/>
    <cellStyle name="好_卫生(按照总人口测算）—20080416_县市旗测算-新科目（含人口规模效应）_财力性转移支付2010年预算参考数 4" xfId="1971"/>
    <cellStyle name="好_卫生部门" xfId="2837"/>
    <cellStyle name="好_卫生部门 2" xfId="2838"/>
    <cellStyle name="好_卫生部门 3" xfId="2839"/>
    <cellStyle name="好_卫生部门 4" xfId="2840"/>
    <cellStyle name="好_卫生部门_财力性转移支付2010年预算参考数" xfId="2843"/>
    <cellStyle name="好_卫生部门_财力性转移支付2010年预算参考数 2" xfId="1326"/>
    <cellStyle name="好_卫生部门_财力性转移支付2010年预算参考数 3" xfId="1119"/>
    <cellStyle name="好_卫生部门_财力性转移支付2010年预算参考数 4" xfId="1122"/>
    <cellStyle name="好_文体广播部门" xfId="2014"/>
    <cellStyle name="好_文体广播部门 2" xfId="840"/>
    <cellStyle name="好_文体广播事业(按照总人口测算）—20080416" xfId="311"/>
    <cellStyle name="好_文体广播事业(按照总人口测算）—20080416 2" xfId="2844"/>
    <cellStyle name="好_文体广播事业(按照总人口测算）—20080416 3" xfId="2845"/>
    <cellStyle name="好_文体广播事业(按照总人口测算）—20080416 4" xfId="2846"/>
    <cellStyle name="好_文体广播事业(按照总人口测算）—20080416_不含人员经费系数" xfId="2847"/>
    <cellStyle name="好_文体广播事业(按照总人口测算）—20080416_不含人员经费系数 2" xfId="2848"/>
    <cellStyle name="好_文体广播事业(按照总人口测算）—20080416_不含人员经费系数 3" xfId="639"/>
    <cellStyle name="好_文体广播事业(按照总人口测算）—20080416_不含人员经费系数 4" xfId="478"/>
    <cellStyle name="好_文体广播事业(按照总人口测算）—20080416_不含人员经费系数_财力性转移支付2010年预算参考数" xfId="2849"/>
    <cellStyle name="好_文体广播事业(按照总人口测算）—20080416_不含人员经费系数_财力性转移支付2010年预算参考数 2" xfId="673"/>
    <cellStyle name="好_文体广播事业(按照总人口测算）—20080416_不含人员经费系数_财力性转移支付2010年预算参考数 3" xfId="2850"/>
    <cellStyle name="好_文体广播事业(按照总人口测算）—20080416_不含人员经费系数_财力性转移支付2010年预算参考数 4" xfId="2851"/>
    <cellStyle name="好_文体广播事业(按照总人口测算）—20080416_财力性转移支付2010年预算参考数" xfId="1096"/>
    <cellStyle name="好_文体广播事业(按照总人口测算）—20080416_财力性转移支付2010年预算参考数 2" xfId="2852"/>
    <cellStyle name="好_文体广播事业(按照总人口测算）—20080416_财力性转移支付2010年预算参考数 3" xfId="405"/>
    <cellStyle name="好_文体广播事业(按照总人口测算）—20080416_财力性转移支付2010年预算参考数 4" xfId="189"/>
    <cellStyle name="好_文体广播事业(按照总人口测算）—20080416_民生政策最低支出需求" xfId="900"/>
    <cellStyle name="好_文体广播事业(按照总人口测算）—20080416_民生政策最低支出需求 2" xfId="1787"/>
    <cellStyle name="好_文体广播事业(按照总人口测算）—20080416_民生政策最低支出需求 3" xfId="1790"/>
    <cellStyle name="好_文体广播事业(按照总人口测算）—20080416_民生政策最低支出需求 4" xfId="1826"/>
    <cellStyle name="好_文体广播事业(按照总人口测算）—20080416_民生政策最低支出需求_财力性转移支付2010年预算参考数" xfId="2853"/>
    <cellStyle name="好_文体广播事业(按照总人口测算）—20080416_民生政策最低支出需求_财力性转移支付2010年预算参考数 2" xfId="2665"/>
    <cellStyle name="好_文体广播事业(按照总人口测算）—20080416_民生政策最低支出需求_财力性转移支付2010年预算参考数 3" xfId="2854"/>
    <cellStyle name="好_文体广播事业(按照总人口测算）—20080416_民生政策最低支出需求_财力性转移支付2010年预算参考数 4" xfId="2855"/>
    <cellStyle name="好_文体广播事业(按照总人口测算）—20080416_县市旗测算-新科目（含人口规模效应）" xfId="263"/>
    <cellStyle name="好_文体广播事业(按照总人口测算）—20080416_县市旗测算-新科目（含人口规模效应） 2" xfId="744"/>
    <cellStyle name="好_文体广播事业(按照总人口测算）—20080416_县市旗测算-新科目（含人口规模效应） 3" xfId="271"/>
    <cellStyle name="好_文体广播事业(按照总人口测算）—20080416_县市旗测算-新科目（含人口规模效应） 4" xfId="277"/>
    <cellStyle name="好_文体广播事业(按照总人口测算）—20080416_县市旗测算-新科目（含人口规模效应）_财力性转移支付2010年预算参考数" xfId="2832"/>
    <cellStyle name="好_文体广播事业(按照总人口测算）—20080416_县市旗测算-新科目（含人口规模效应）_财力性转移支付2010年预算参考数 2" xfId="2856"/>
    <cellStyle name="好_文体广播事业(按照总人口测算）—20080416_县市旗测算-新科目（含人口规模效应）_财力性转移支付2010年预算参考数 3" xfId="2857"/>
    <cellStyle name="好_文体广播事业(按照总人口测算）—20080416_县市旗测算-新科目（含人口规模效应）_财力性转移支付2010年预算参考数 4" xfId="2858"/>
    <cellStyle name="好_县区合并测算20080421" xfId="2859"/>
    <cellStyle name="好_县区合并测算20080421 2" xfId="2860"/>
    <cellStyle name="好_县区合并测算20080421 3" xfId="2439"/>
    <cellStyle name="好_县区合并测算20080421 4" xfId="2861"/>
    <cellStyle name="好_县区合并测算20080421_不含人员经费系数" xfId="2009"/>
    <cellStyle name="好_县区合并测算20080421_不含人员经费系数 2" xfId="2012"/>
    <cellStyle name="好_县区合并测算20080421_不含人员经费系数 3" xfId="2016"/>
    <cellStyle name="好_县区合并测算20080421_不含人员经费系数 4" xfId="474"/>
    <cellStyle name="好_县区合并测算20080421_不含人员经费系数_财力性转移支付2010年预算参考数" xfId="2863"/>
    <cellStyle name="好_县区合并测算20080421_不含人员经费系数_财力性转移支付2010年预算参考数 2" xfId="1827"/>
    <cellStyle name="好_县区合并测算20080421_不含人员经费系数_财力性转移支付2010年预算参考数 3" xfId="1830"/>
    <cellStyle name="好_县区合并测算20080421_不含人员经费系数_财力性转移支付2010年预算参考数 4" xfId="1833"/>
    <cellStyle name="好_县区合并测算20080421_财力性转移支付2010年预算参考数" xfId="2864"/>
    <cellStyle name="好_县区合并测算20080421_财力性转移支付2010年预算参考数 2" xfId="2865"/>
    <cellStyle name="好_县区合并测算20080421_财力性转移支付2010年预算参考数 3" xfId="2866"/>
    <cellStyle name="好_县区合并测算20080421_财力性转移支付2010年预算参考数 4" xfId="2867"/>
    <cellStyle name="好_县区合并测算20080421_民生政策最低支出需求" xfId="1081"/>
    <cellStyle name="好_县区合并测算20080421_民生政策最低支出需求 2" xfId="837"/>
    <cellStyle name="好_县区合并测算20080421_民生政策最低支出需求 3" xfId="2289"/>
    <cellStyle name="好_县区合并测算20080421_民生政策最低支出需求 4" xfId="2563"/>
    <cellStyle name="好_县区合并测算20080421_民生政策最低支出需求_财力性转移支付2010年预算参考数" xfId="2446"/>
    <cellStyle name="好_县区合并测算20080421_民生政策最低支出需求_财力性转移支付2010年预算参考数 2" xfId="2868"/>
    <cellStyle name="好_县区合并测算20080421_民生政策最低支出需求_财力性转移支付2010年预算参考数 3" xfId="2869"/>
    <cellStyle name="好_县区合并测算20080421_民生政策最低支出需求_财力性转移支付2010年预算参考数 4" xfId="2592"/>
    <cellStyle name="好_县区合并测算20080421_县市旗测算-新科目（含人口规模效应）" xfId="740"/>
    <cellStyle name="好_县区合并测算20080421_县市旗测算-新科目（含人口规模效应） 2" xfId="1044"/>
    <cellStyle name="好_县区合并测算20080421_县市旗测算-新科目（含人口规模效应） 3" xfId="2870"/>
    <cellStyle name="好_县区合并测算20080421_县市旗测算-新科目（含人口规模效应） 4" xfId="2871"/>
    <cellStyle name="好_县区合并测算20080421_县市旗测算-新科目（含人口规模效应）_财力性转移支付2010年预算参考数" xfId="2248"/>
    <cellStyle name="好_县区合并测算20080421_县市旗测算-新科目（含人口规模效应）_财力性转移支付2010年预算参考数 2" xfId="2872"/>
    <cellStyle name="好_县区合并测算20080421_县市旗测算-新科目（含人口规模效应）_财力性转移支付2010年预算参考数 3" xfId="2874"/>
    <cellStyle name="好_县区合并测算20080421_县市旗测算-新科目（含人口规模效应）_财力性转移支付2010年预算参考数 4" xfId="2875"/>
    <cellStyle name="好_县区合并测算20080423(按照各省比重）" xfId="2876"/>
    <cellStyle name="好_县区合并测算20080423(按照各省比重） 2" xfId="2496"/>
    <cellStyle name="好_县区合并测算20080423(按照各省比重） 3" xfId="2498"/>
    <cellStyle name="好_县区合并测算20080423(按照各省比重） 4" xfId="2877"/>
    <cellStyle name="好_县区合并测算20080423(按照各省比重）_不含人员经费系数" xfId="2159"/>
    <cellStyle name="好_县区合并测算20080423(按照各省比重）_不含人员经费系数 2" xfId="2163"/>
    <cellStyle name="好_县区合并测算20080423(按照各省比重）_不含人员经费系数 3" xfId="2478"/>
    <cellStyle name="好_县区合并测算20080423(按照各省比重）_不含人员经费系数 4" xfId="2480"/>
    <cellStyle name="好_县区合并测算20080423(按照各省比重）_不含人员经费系数_财力性转移支付2010年预算参考数" xfId="1580"/>
    <cellStyle name="好_县区合并测算20080423(按照各省比重）_不含人员经费系数_财力性转移支付2010年预算参考数 2" xfId="2440"/>
    <cellStyle name="好_县区合并测算20080423(按照各省比重）_不含人员经费系数_财力性转移支付2010年预算参考数 3" xfId="2862"/>
    <cellStyle name="好_县区合并测算20080423(按照各省比重）_不含人员经费系数_财力性转移支付2010年预算参考数 4" xfId="2878"/>
    <cellStyle name="好_县区合并测算20080423(按照各省比重）_财力性转移支付2010年预算参考数" xfId="2425"/>
    <cellStyle name="好_县区合并测算20080423(按照各省比重）_财力性转移支付2010年预算参考数 2" xfId="2880"/>
    <cellStyle name="好_县区合并测算20080423(按照各省比重）_财力性转移支付2010年预算参考数 3" xfId="2881"/>
    <cellStyle name="好_县区合并测算20080423(按照各省比重）_财力性转移支付2010年预算参考数 4" xfId="1097"/>
    <cellStyle name="好_县区合并测算20080423(按照各省比重）_民生政策最低支出需求" xfId="2882"/>
    <cellStyle name="好_县区合并测算20080423(按照各省比重）_民生政策最低支出需求 2" xfId="2883"/>
    <cellStyle name="好_县区合并测算20080423(按照各省比重）_民生政策最低支出需求 3" xfId="2884"/>
    <cellStyle name="好_县区合并测算20080423(按照各省比重）_民生政策最低支出需求 4" xfId="2885"/>
    <cellStyle name="好_县区合并测算20080423(按照各省比重）_民生政策最低支出需求_财力性转移支付2010年预算参考数" xfId="2886"/>
    <cellStyle name="好_县区合并测算20080423(按照各省比重）_民生政策最低支出需求_财力性转移支付2010年预算参考数 2" xfId="2887"/>
    <cellStyle name="好_县区合并测算20080423(按照各省比重）_民生政策最低支出需求_财力性转移支付2010年预算参考数 3" xfId="2250"/>
    <cellStyle name="好_县区合并测算20080423(按照各省比重）_民生政策最低支出需求_财力性转移支付2010年预算参考数 4" xfId="2252"/>
    <cellStyle name="好_县区合并测算20080423(按照各省比重）_县市旗测算-新科目（含人口规模效应）" xfId="1057"/>
    <cellStyle name="好_县区合并测算20080423(按照各省比重）_县市旗测算-新科目（含人口规模效应） 2" xfId="386"/>
    <cellStyle name="好_县区合并测算20080423(按照各省比重）_县市旗测算-新科目（含人口规模效应） 3" xfId="2691"/>
    <cellStyle name="好_县区合并测算20080423(按照各省比重）_县市旗测算-新科目（含人口规模效应） 4" xfId="2888"/>
    <cellStyle name="好_县区合并测算20080423(按照各省比重）_县市旗测算-新科目（含人口规模效应）_财力性转移支付2010年预算参考数" xfId="1643"/>
    <cellStyle name="好_县区合并测算20080423(按照各省比重）_县市旗测算-新科目（含人口规模效应）_财力性转移支付2010年预算参考数 2" xfId="2889"/>
    <cellStyle name="好_县区合并测算20080423(按照各省比重）_县市旗测算-新科目（含人口规模效应）_财力性转移支付2010年预算参考数 3" xfId="2890"/>
    <cellStyle name="好_县区合并测算20080423(按照各省比重）_县市旗测算-新科目（含人口规模效应）_财力性转移支付2010年预算参考数 4" xfId="2891"/>
    <cellStyle name="好_县市旗测算20080508" xfId="2134"/>
    <cellStyle name="好_县市旗测算20080508 2" xfId="1380"/>
    <cellStyle name="好_县市旗测算20080508 3" xfId="2892"/>
    <cellStyle name="好_县市旗测算20080508 4" xfId="2893"/>
    <cellStyle name="好_县市旗测算20080508_不含人员经费系数" xfId="719"/>
    <cellStyle name="好_县市旗测算20080508_不含人员经费系数 2" xfId="131"/>
    <cellStyle name="好_县市旗测算20080508_不含人员经费系数 3" xfId="721"/>
    <cellStyle name="好_县市旗测算20080508_不含人员经费系数 4" xfId="723"/>
    <cellStyle name="好_县市旗测算20080508_不含人员经费系数_财力性转移支付2010年预算参考数" xfId="117"/>
    <cellStyle name="好_县市旗测算20080508_不含人员经费系数_财力性转移支付2010年预算参考数 2" xfId="37"/>
    <cellStyle name="好_县市旗测算20080508_不含人员经费系数_财力性转移支付2010年预算参考数 3" xfId="321"/>
    <cellStyle name="好_县市旗测算20080508_不含人员经费系数_财力性转移支付2010年预算参考数 4" xfId="566"/>
    <cellStyle name="好_县市旗测算20080508_财力性转移支付2010年预算参考数" xfId="2894"/>
    <cellStyle name="好_县市旗测算20080508_财力性转移支付2010年预算参考数 2" xfId="2895"/>
    <cellStyle name="好_县市旗测算20080508_财力性转移支付2010年预算参考数 3" xfId="2896"/>
    <cellStyle name="好_县市旗测算20080508_财力性转移支付2010年预算参考数 4" xfId="2897"/>
    <cellStyle name="好_县市旗测算20080508_民生政策最低支出需求" xfId="2898"/>
    <cellStyle name="好_县市旗测算20080508_民生政策最低支出需求 2" xfId="2899"/>
    <cellStyle name="好_县市旗测算20080508_民生政策最低支出需求 3" xfId="67"/>
    <cellStyle name="好_县市旗测算20080508_民生政策最低支出需求 4" xfId="2900"/>
    <cellStyle name="好_县市旗测算20080508_民生政策最低支出需求_财力性转移支付2010年预算参考数" xfId="2901"/>
    <cellStyle name="好_县市旗测算20080508_民生政策最低支出需求_财力性转移支付2010年预算参考数 2" xfId="2902"/>
    <cellStyle name="好_县市旗测算20080508_民生政策最低支出需求_财力性转移支付2010年预算参考数 3" xfId="2020"/>
    <cellStyle name="好_县市旗测算20080508_民生政策最低支出需求_财力性转移支付2010年预算参考数 4" xfId="11"/>
    <cellStyle name="好_县市旗测算20080508_县市旗测算-新科目（含人口规模效应）" xfId="2903"/>
    <cellStyle name="好_县市旗测算20080508_县市旗测算-新科目（含人口规模效应） 2" xfId="399"/>
    <cellStyle name="好_县市旗测算20080508_县市旗测算-新科目（含人口规模效应） 3" xfId="2904"/>
    <cellStyle name="好_县市旗测算20080508_县市旗测算-新科目（含人口规模效应） 4" xfId="2905"/>
    <cellStyle name="好_县市旗测算20080508_县市旗测算-新科目（含人口规模效应）_财力性转移支付2010年预算参考数" xfId="2906"/>
    <cellStyle name="好_县市旗测算20080508_县市旗测算-新科目（含人口规模效应）_财力性转移支付2010年预算参考数 2" xfId="2907"/>
    <cellStyle name="好_县市旗测算20080508_县市旗测算-新科目（含人口规模效应）_财力性转移支付2010年预算参考数 3" xfId="2467"/>
    <cellStyle name="好_县市旗测算20080508_县市旗测算-新科目（含人口规模效应）_财力性转移支付2010年预算参考数 4" xfId="2469"/>
    <cellStyle name="好_县市旗测算-新科目（20080626）" xfId="2908"/>
    <cellStyle name="好_县市旗测算-新科目（20080626） 2" xfId="2208"/>
    <cellStyle name="好_县市旗测算-新科目（20080626） 3" xfId="2909"/>
    <cellStyle name="好_县市旗测算-新科目（20080626） 4" xfId="2910"/>
    <cellStyle name="好_县市旗测算-新科目（20080626）_不含人员经费系数" xfId="2911"/>
    <cellStyle name="好_县市旗测算-新科目（20080626）_不含人员经费系数 2" xfId="2372"/>
    <cellStyle name="好_县市旗测算-新科目（20080626）_不含人员经费系数 3" xfId="2912"/>
    <cellStyle name="好_县市旗测算-新科目（20080626）_不含人员经费系数 4" xfId="2913"/>
    <cellStyle name="好_县市旗测算-新科目（20080626）_不含人员经费系数_财力性转移支付2010年预算参考数" xfId="2914"/>
    <cellStyle name="好_县市旗测算-新科目（20080626）_不含人员经费系数_财力性转移支付2010年预算参考数 2" xfId="2915"/>
    <cellStyle name="好_县市旗测算-新科目（20080626）_不含人员经费系数_财力性转移支付2010年预算参考数 3" xfId="2126"/>
    <cellStyle name="好_县市旗测算-新科目（20080626）_不含人员经费系数_财力性转移支付2010年预算参考数 4" xfId="2916"/>
    <cellStyle name="好_县市旗测算-新科目（20080626）_财力性转移支付2010年预算参考数" xfId="1677"/>
    <cellStyle name="好_县市旗测算-新科目（20080626）_财力性转移支付2010年预算参考数 2" xfId="2611"/>
    <cellStyle name="好_县市旗测算-新科目（20080626）_财力性转移支付2010年预算参考数 3" xfId="50"/>
    <cellStyle name="好_县市旗测算-新科目（20080626）_财力性转移支付2010年预算参考数 4" xfId="28"/>
    <cellStyle name="好_县市旗测算-新科目（20080626）_民生政策最低支出需求" xfId="1823"/>
    <cellStyle name="好_县市旗测算-新科目（20080626）_民生政策最低支出需求 2" xfId="2917"/>
    <cellStyle name="好_县市旗测算-新科目（20080626）_民生政策最低支出需求 3" xfId="122"/>
    <cellStyle name="好_县市旗测算-新科目（20080626）_民生政策最低支出需求 4" xfId="2918"/>
    <cellStyle name="好_县市旗测算-新科目（20080626）_民生政策最低支出需求_财力性转移支付2010年预算参考数" xfId="2919"/>
    <cellStyle name="好_县市旗测算-新科目（20080626）_民生政策最低支出需求_财力性转移支付2010年预算参考数 2" xfId="2920"/>
    <cellStyle name="好_县市旗测算-新科目（20080626）_民生政策最低支出需求_财力性转移支付2010年预算参考数 3" xfId="2109"/>
    <cellStyle name="好_县市旗测算-新科目（20080626）_民生政策最低支出需求_财力性转移支付2010年预算参考数 4" xfId="2921"/>
    <cellStyle name="好_县市旗测算-新科目（20080626）_县市旗测算-新科目（含人口规模效应）" xfId="1160"/>
    <cellStyle name="好_县市旗测算-新科目（20080626）_县市旗测算-新科目（含人口规模效应） 2" xfId="21"/>
    <cellStyle name="好_县市旗测算-新科目（20080626）_县市旗测算-新科目（含人口规模效应） 3" xfId="55"/>
    <cellStyle name="好_县市旗测算-新科目（20080626）_县市旗测算-新科目（含人口规模效应） 4" xfId="2314"/>
    <cellStyle name="好_县市旗测算-新科目（20080626）_县市旗测算-新科目（含人口规模效应）_财力性转移支付2010年预算参考数" xfId="301"/>
    <cellStyle name="好_县市旗测算-新科目（20080626）_县市旗测算-新科目（含人口规模效应）_财力性转移支付2010年预算参考数 2" xfId="2922"/>
    <cellStyle name="好_县市旗测算-新科目（20080626）_县市旗测算-新科目（含人口规模效应）_财力性转移支付2010年预算参考数 3" xfId="2923"/>
    <cellStyle name="好_县市旗测算-新科目（20080626）_县市旗测算-新科目（含人口规模效应）_财力性转移支付2010年预算参考数 4" xfId="2924"/>
    <cellStyle name="好_县市旗测算-新科目（20080627）" xfId="2925"/>
    <cellStyle name="好_县市旗测算-新科目（20080627） 2" xfId="2926"/>
    <cellStyle name="好_县市旗测算-新科目（20080627） 3" xfId="2118"/>
    <cellStyle name="好_县市旗测算-新科目（20080627） 4" xfId="2927"/>
    <cellStyle name="好_县市旗测算-新科目（20080627）_不含人员经费系数" xfId="730"/>
    <cellStyle name="好_县市旗测算-新科目（20080627）_不含人员经费系数 2" xfId="980"/>
    <cellStyle name="好_县市旗测算-新科目（20080627）_不含人员经费系数 3" xfId="2929"/>
    <cellStyle name="好_县市旗测算-新科目（20080627）_不含人员经费系数 4" xfId="2930"/>
    <cellStyle name="好_县市旗测算-新科目（20080627）_不含人员经费系数_财力性转移支付2010年预算参考数" xfId="1999"/>
    <cellStyle name="好_县市旗测算-新科目（20080627）_不含人员经费系数_财力性转移支付2010年预算参考数 2" xfId="2841"/>
    <cellStyle name="好_县市旗测算-新科目（20080627）_不含人员经费系数_财力性转移支付2010年预算参考数 3" xfId="2931"/>
    <cellStyle name="好_县市旗测算-新科目（20080627）_不含人员经费系数_财力性转移支付2010年预算参考数 4" xfId="2932"/>
    <cellStyle name="好_县市旗测算-新科目（20080627）_财力性转移支付2010年预算参考数" xfId="1609"/>
    <cellStyle name="好_县市旗测算-新科目（20080627）_财力性转移支付2010年预算参考数 2" xfId="2486"/>
    <cellStyle name="好_县市旗测算-新科目（20080627）_财力性转移支付2010年预算参考数 3" xfId="2488"/>
    <cellStyle name="好_县市旗测算-新科目（20080627）_财力性转移支付2010年预算参考数 4" xfId="2933"/>
    <cellStyle name="好_县市旗测算-新科目（20080627）_民生政策最低支出需求" xfId="2934"/>
    <cellStyle name="好_县市旗测算-新科目（20080627）_民生政策最低支出需求 2" xfId="2700"/>
    <cellStyle name="好_县市旗测算-新科目（20080627）_民生政策最低支出需求 3" xfId="2702"/>
    <cellStyle name="好_县市旗测算-新科目（20080627）_民生政策最低支出需求 4" xfId="2935"/>
    <cellStyle name="好_县市旗测算-新科目（20080627）_民生政策最低支出需求_财力性转移支付2010年预算参考数" xfId="796"/>
    <cellStyle name="好_县市旗测算-新科目（20080627）_民生政策最低支出需求_财力性转移支付2010年预算参考数 2" xfId="2936"/>
    <cellStyle name="好_县市旗测算-新科目（20080627）_民生政策最低支出需求_财力性转移支付2010年预算参考数 3" xfId="2937"/>
    <cellStyle name="好_县市旗测算-新科目（20080627）_民生政策最低支出需求_财力性转移支付2010年预算参考数 4" xfId="2938"/>
    <cellStyle name="好_县市旗测算-新科目（20080627）_县市旗测算-新科目（含人口规模效应）" xfId="2879"/>
    <cellStyle name="好_县市旗测算-新科目（20080627）_县市旗测算-新科目（含人口规模效应） 2" xfId="2939"/>
    <cellStyle name="好_县市旗测算-新科目（20080627）_县市旗测算-新科目（含人口规模效应） 3" xfId="2940"/>
    <cellStyle name="好_县市旗测算-新科目（20080627）_县市旗测算-新科目（含人口规模效应） 4" xfId="2941"/>
    <cellStyle name="好_县市旗测算-新科目（20080627）_县市旗测算-新科目（含人口规模效应）_财力性转移支付2010年预算参考数" xfId="771"/>
    <cellStyle name="好_县市旗测算-新科目（20080627）_县市旗测算-新科目（含人口规模效应）_财力性转移支付2010年预算参考数 2" xfId="2255"/>
    <cellStyle name="好_县市旗测算-新科目（20080627）_县市旗测算-新科目（含人口规模效应）_财力性转移支付2010年预算参考数 3" xfId="2942"/>
    <cellStyle name="好_县市旗测算-新科目（20080627）_县市旗测算-新科目（含人口规模效应）_财力性转移支付2010年预算参考数 4" xfId="2944"/>
    <cellStyle name="好_一般预算支出口径剔除表" xfId="1029"/>
    <cellStyle name="好_一般预算支出口径剔除表 2" xfId="1032"/>
    <cellStyle name="好_一般预算支出口径剔除表 3" xfId="1034"/>
    <cellStyle name="好_一般预算支出口径剔除表 4" xfId="1037"/>
    <cellStyle name="好_一般预算支出口径剔除表_财力性转移支付2010年预算参考数" xfId="2945"/>
    <cellStyle name="好_一般预算支出口径剔除表_财力性转移支付2010年预算参考数 2" xfId="1298"/>
    <cellStyle name="好_一般预算支出口径剔除表_财力性转移支付2010年预算参考数 3" xfId="616"/>
    <cellStyle name="好_一般预算支出口径剔除表_财力性转移支付2010年预算参考数 4" xfId="1546"/>
    <cellStyle name="好_云南 缺口县区测算(地方填报)" xfId="2946"/>
    <cellStyle name="好_云南 缺口县区测算(地方填报) 2" xfId="2253"/>
    <cellStyle name="好_云南 缺口县区测算(地方填报) 3" xfId="2256"/>
    <cellStyle name="好_云南 缺口县区测算(地方填报) 4" xfId="2943"/>
    <cellStyle name="好_云南 缺口县区测算(地方填报)_财力性转移支付2010年预算参考数" xfId="2947"/>
    <cellStyle name="好_云南 缺口县区测算(地方填报)_财力性转移支付2010年预算参考数 2" xfId="2948"/>
    <cellStyle name="好_云南 缺口县区测算(地方填报)_财力性转移支付2010年预算参考数 3" xfId="2949"/>
    <cellStyle name="好_云南 缺口县区测算(地方填报)_财力性转移支付2010年预算参考数 4" xfId="2950"/>
    <cellStyle name="好_云南省2008年转移支付测算——州市本级考核部分及政策性测算" xfId="1246"/>
    <cellStyle name="好_云南省2008年转移支付测算——州市本级考核部分及政策性测算 2" xfId="2951"/>
    <cellStyle name="好_云南省2008年转移支付测算——州市本级考核部分及政策性测算 3" xfId="2952"/>
    <cellStyle name="好_云南省2008年转移支付测算——州市本级考核部分及政策性测算 4" xfId="2953"/>
    <cellStyle name="好_云南省2008年转移支付测算——州市本级考核部分及政策性测算_财力性转移支付2010年预算参考数" xfId="624"/>
    <cellStyle name="好_云南省2008年转移支付测算——州市本级考核部分及政策性测算_财力性转移支付2010年预算参考数 2" xfId="2954"/>
    <cellStyle name="好_云南省2008年转移支付测算——州市本级考核部分及政策性测算_财力性转移支付2010年预算参考数 3" xfId="1637"/>
    <cellStyle name="好_云南省2008年转移支付测算——州市本级考核部分及政策性测算_财力性转移支付2010年预算参考数 4" xfId="2955"/>
    <cellStyle name="好_长沙" xfId="2956"/>
    <cellStyle name="好_长沙 2" xfId="2957"/>
    <cellStyle name="好_长沙 3" xfId="1103"/>
    <cellStyle name="好_重点民生支出需求测算表社保（农村低保）081112" xfId="2000"/>
    <cellStyle name="好_重点民生支出需求测算表社保（农村低保）081112 2" xfId="2842"/>
    <cellStyle name="好_自行调整差异系数顺序" xfId="203"/>
    <cellStyle name="好_自行调整差异系数顺序 2" xfId="2958"/>
    <cellStyle name="好_自行调整差异系数顺序 3" xfId="2959"/>
    <cellStyle name="好_自行调整差异系数顺序 4" xfId="2960"/>
    <cellStyle name="好_自行调整差异系数顺序_财力性转移支付2010年预算参考数" xfId="654"/>
    <cellStyle name="好_自行调整差异系数顺序_财力性转移支付2010年预算参考数 2" xfId="1024"/>
    <cellStyle name="好_自行调整差异系数顺序_财力性转移支付2010年预算参考数 3" xfId="2961"/>
    <cellStyle name="好_自行调整差异系数顺序_财力性转移支付2010年预算参考数 4" xfId="2962"/>
    <cellStyle name="好_总人口" xfId="2963"/>
    <cellStyle name="好_总人口 2" xfId="2964"/>
    <cellStyle name="好_总人口 3" xfId="2965"/>
    <cellStyle name="好_总人口 4" xfId="2966"/>
    <cellStyle name="好_总人口_财力性转移支付2010年预算参考数" xfId="1685"/>
    <cellStyle name="好_总人口_财力性转移支付2010年预算参考数 2" xfId="2034"/>
    <cellStyle name="好_总人口_财力性转移支付2010年预算参考数 3" xfId="2046"/>
    <cellStyle name="好_总人口_财力性转移支付2010年预算参考数 4" xfId="2037"/>
    <cellStyle name="后继超级链接" xfId="2756"/>
    <cellStyle name="后继超级链接 2" xfId="1522"/>
    <cellStyle name="后继超级链接 3" xfId="2065"/>
    <cellStyle name="后继超链接" xfId="2967"/>
    <cellStyle name="后继超链接 2" xfId="2309"/>
    <cellStyle name="后继超链接 3" xfId="2968"/>
    <cellStyle name="汇总 2" xfId="738"/>
    <cellStyle name="汇总 2 2" xfId="2969"/>
    <cellStyle name="货币 2" xfId="956"/>
    <cellStyle name="计算 2" xfId="2970"/>
    <cellStyle name="计算 2 2" xfId="2971"/>
    <cellStyle name="检查单元格 2" xfId="1844"/>
    <cellStyle name="解释性文本 2" xfId="2972"/>
    <cellStyle name="警告文本 2" xfId="1573"/>
    <cellStyle name="链接单元格 2" xfId="2973"/>
    <cellStyle name="霓付 [0]_ +Foil &amp; -FOIL &amp; PAPER" xfId="276"/>
    <cellStyle name="霓付_ +Foil &amp; -FOIL &amp; PAPER" xfId="2974"/>
    <cellStyle name="烹拳 [0]_ +Foil &amp; -FOIL &amp; PAPER" xfId="2327"/>
    <cellStyle name="烹拳_ +Foil &amp; -FOIL &amp; PAPER" xfId="2975"/>
    <cellStyle name="普通_ 白土" xfId="1717"/>
    <cellStyle name="千分位[0]_ 白土" xfId="2976"/>
    <cellStyle name="千分位_ 白土" xfId="2977"/>
    <cellStyle name="千位[0]_(人代会用)" xfId="2978"/>
    <cellStyle name="千位_(人代会用)" xfId="1038"/>
    <cellStyle name="千位分隔 2" xfId="2979"/>
    <cellStyle name="千位分隔 2 2" xfId="361"/>
    <cellStyle name="千位分隔 3" xfId="415"/>
    <cellStyle name="千位分隔 3 2" xfId="1421"/>
    <cellStyle name="千位分隔 4" xfId="2980"/>
    <cellStyle name="千位分隔 4 2" xfId="2981"/>
    <cellStyle name="千位分隔 5" xfId="2982"/>
    <cellStyle name="千位分隔 5 2" xfId="800"/>
    <cellStyle name="千位分隔 5 3" xfId="2549"/>
    <cellStyle name="千位分隔[0] 10" xfId="2983"/>
    <cellStyle name="千位分隔[0] 2" xfId="76"/>
    <cellStyle name="千位分隔[0] 2 2" xfId="1162"/>
    <cellStyle name="千位分隔[0] 2 2 2" xfId="1165"/>
    <cellStyle name="千位分隔[0] 2 3" xfId="2984"/>
    <cellStyle name="千位分隔[0] 3" xfId="79"/>
    <cellStyle name="千位分隔[0] 3 2" xfId="2985"/>
    <cellStyle name="千位分隔[0] 3 2 2" xfId="495"/>
    <cellStyle name="千位分隔[0] 3 3" xfId="2986"/>
    <cellStyle name="千位分隔[0] 3_2014全省结算对账总表（益阳市汇总）" xfId="2987"/>
    <cellStyle name="千位分隔[0] 4" xfId="936"/>
    <cellStyle name="千位分隔[0] 4 2" xfId="2988"/>
    <cellStyle name="千位分隔[0] 5" xfId="938"/>
    <cellStyle name="千位分隔[0] 6" xfId="940"/>
    <cellStyle name="千位分隔[0] 7" xfId="2989"/>
    <cellStyle name="千位分隔[0] 8" xfId="2990"/>
    <cellStyle name="千位分隔[0] 9" xfId="2991"/>
    <cellStyle name="千位分季_新建 Microsoft Excel 工作表" xfId="2992"/>
    <cellStyle name="钎霖_4岿角利" xfId="1402"/>
    <cellStyle name="强调 1" xfId="2993"/>
    <cellStyle name="强调 1 2" xfId="2994"/>
    <cellStyle name="强调 1 3" xfId="2995"/>
    <cellStyle name="强调 2" xfId="2996"/>
    <cellStyle name="强调 2 2" xfId="234"/>
    <cellStyle name="强调 2 3" xfId="168"/>
    <cellStyle name="强调 3" xfId="2997"/>
    <cellStyle name="强调 3 2" xfId="2998"/>
    <cellStyle name="强调 3 3" xfId="2999"/>
    <cellStyle name="强调文字颜色 1 2" xfId="942"/>
    <cellStyle name="强调文字颜色 2 2" xfId="3000"/>
    <cellStyle name="强调文字颜色 3 2" xfId="3001"/>
    <cellStyle name="强调文字颜色 4 2" xfId="538"/>
    <cellStyle name="强调文字颜色 5 2" xfId="976"/>
    <cellStyle name="强调文字颜色 6 2" xfId="552"/>
    <cellStyle name="适中 2" xfId="2374"/>
    <cellStyle name="输出 2" xfId="3002"/>
    <cellStyle name="输出 2 2" xfId="3003"/>
    <cellStyle name="输入 2" xfId="1974"/>
    <cellStyle name="输入 2 2" xfId="1976"/>
    <cellStyle name="数字" xfId="3004"/>
    <cellStyle name="数字 2" xfId="3005"/>
    <cellStyle name="数字 3" xfId="3006"/>
    <cellStyle name="未定义" xfId="3007"/>
    <cellStyle name="小数" xfId="2873"/>
    <cellStyle name="小数 2" xfId="3008"/>
    <cellStyle name="小数 3" xfId="3009"/>
    <cellStyle name="样式 1" xfId="2544"/>
    <cellStyle name="注释 2" xfId="2928"/>
    <cellStyle name="注释 2 2" xfId="3010"/>
    <cellStyle name="콤마 [0]_BOILER-CO1" xfId="972"/>
    <cellStyle name="콤마_BOILER-CO1" xfId="3011"/>
    <cellStyle name="통화 [0]_BOILER-CO1" xfId="628"/>
    <cellStyle name="통화_BOILER-CO1" xfId="341"/>
    <cellStyle name="표준_0N-HANDLING " xfId="3012"/>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A21"/>
  <sheetViews>
    <sheetView tabSelected="1" workbookViewId="0">
      <selection activeCell="A11" sqref="A11"/>
    </sheetView>
  </sheetViews>
  <sheetFormatPr defaultColWidth="56.875" defaultRowHeight="30" customHeight="1"/>
  <cols>
    <col min="1" max="1" width="68.625" style="9" customWidth="1"/>
    <col min="2" max="16384" width="56.875" style="9"/>
  </cols>
  <sheetData>
    <row r="1" spans="1:1" ht="48" customHeight="1">
      <c r="A1" s="57" t="s">
        <v>0</v>
      </c>
    </row>
    <row r="2" spans="1:1" ht="13.15" customHeight="1"/>
    <row r="3" spans="1:1" ht="30" customHeight="1">
      <c r="A3" s="58" t="s">
        <v>1719</v>
      </c>
    </row>
    <row r="4" spans="1:1" ht="30" customHeight="1">
      <c r="A4" s="59" t="s">
        <v>1720</v>
      </c>
    </row>
    <row r="5" spans="1:1" ht="30" customHeight="1">
      <c r="A5" s="59" t="s">
        <v>1597</v>
      </c>
    </row>
    <row r="6" spans="1:1" ht="30" customHeight="1">
      <c r="A6" s="60" t="s">
        <v>1721</v>
      </c>
    </row>
    <row r="7" spans="1:1" ht="30" customHeight="1">
      <c r="A7" s="60" t="s">
        <v>1722</v>
      </c>
    </row>
    <row r="8" spans="1:1" ht="30" customHeight="1">
      <c r="A8" s="60" t="s">
        <v>1723</v>
      </c>
    </row>
    <row r="9" spans="1:1" ht="30" customHeight="1">
      <c r="A9" s="60" t="s">
        <v>1724</v>
      </c>
    </row>
    <row r="10" spans="1:1" ht="30" customHeight="1">
      <c r="A10" s="60" t="s">
        <v>1725</v>
      </c>
    </row>
    <row r="11" spans="1:1" ht="30" customHeight="1">
      <c r="A11" s="59" t="s">
        <v>1598</v>
      </c>
    </row>
    <row r="12" spans="1:1" ht="30" customHeight="1">
      <c r="A12" s="60" t="s">
        <v>1726</v>
      </c>
    </row>
    <row r="13" spans="1:1" ht="30" customHeight="1">
      <c r="A13" s="59" t="s">
        <v>1599</v>
      </c>
    </row>
    <row r="14" spans="1:1" ht="30" customHeight="1">
      <c r="A14" s="60" t="s">
        <v>1727</v>
      </c>
    </row>
    <row r="15" spans="1:1" ht="30" customHeight="1">
      <c r="A15" s="59" t="s">
        <v>1600</v>
      </c>
    </row>
    <row r="16" spans="1:1" ht="30" customHeight="1">
      <c r="A16" s="60" t="s">
        <v>1728</v>
      </c>
    </row>
    <row r="17" spans="1:1" ht="30" customHeight="1">
      <c r="A17" s="59" t="s">
        <v>1601</v>
      </c>
    </row>
    <row r="18" spans="1:1" ht="30" customHeight="1">
      <c r="A18" s="60" t="s">
        <v>1729</v>
      </c>
    </row>
    <row r="19" spans="1:1" ht="30" customHeight="1">
      <c r="A19" s="59" t="s">
        <v>1602</v>
      </c>
    </row>
    <row r="20" spans="1:1" ht="30" customHeight="1">
      <c r="A20" s="60" t="s">
        <v>1730</v>
      </c>
    </row>
    <row r="21" spans="1:1" ht="30" customHeight="1">
      <c r="A21" s="60" t="s">
        <v>1731</v>
      </c>
    </row>
  </sheetData>
  <phoneticPr fontId="81" type="noConversion"/>
  <printOptions horizontalCentered="1"/>
  <pageMargins left="0.70866141732283472" right="0.70866141732283472" top="0.74803149606299213" bottom="0.74803149606299213" header="0.31496062992125984" footer="0.31496062992125984"/>
  <pageSetup paperSize="9" orientation="portrait" horizontalDpi="200" verticalDpi="300" r:id="rId1"/>
</worksheet>
</file>

<file path=xl/worksheets/sheet10.xml><?xml version="1.0" encoding="utf-8"?>
<worksheet xmlns="http://schemas.openxmlformats.org/spreadsheetml/2006/main" xmlns:r="http://schemas.openxmlformats.org/officeDocument/2006/relationships">
  <dimension ref="A1:E128"/>
  <sheetViews>
    <sheetView showZeros="0" workbookViewId="0">
      <pane ySplit="4" topLeftCell="A5" activePane="bottomLeft" state="frozen"/>
      <selection pane="bottomLeft" activeCell="D18" sqref="D18"/>
    </sheetView>
  </sheetViews>
  <sheetFormatPr defaultColWidth="9" defaultRowHeight="13.5"/>
  <cols>
    <col min="1" max="1" width="4.25" style="121" customWidth="1"/>
    <col min="2" max="2" width="29" style="121" customWidth="1"/>
    <col min="3" max="3" width="14" style="121" customWidth="1"/>
    <col min="4" max="4" width="12" style="121" customWidth="1"/>
    <col min="5" max="5" width="44.875" style="326" customWidth="1"/>
    <col min="6" max="16384" width="9" style="1"/>
  </cols>
  <sheetData>
    <row r="1" spans="1:5" ht="14.25">
      <c r="A1" s="111" t="s">
        <v>1530</v>
      </c>
    </row>
    <row r="2" spans="1:5" ht="20.25">
      <c r="A2" s="425" t="s">
        <v>1737</v>
      </c>
      <c r="B2" s="425"/>
      <c r="C2" s="425"/>
      <c r="D2" s="425"/>
      <c r="E2" s="425"/>
    </row>
    <row r="3" spans="1:5">
      <c r="A3" s="122"/>
      <c r="B3" s="122"/>
      <c r="E3" s="123" t="s">
        <v>1450</v>
      </c>
    </row>
    <row r="4" spans="1:5" ht="26.25" customHeight="1">
      <c r="A4" s="116" t="s">
        <v>1451</v>
      </c>
      <c r="B4" s="116" t="s">
        <v>1581</v>
      </c>
      <c r="C4" s="116" t="s">
        <v>1735</v>
      </c>
      <c r="D4" s="116" t="s">
        <v>1452</v>
      </c>
      <c r="E4" s="116" t="s">
        <v>1453</v>
      </c>
    </row>
    <row r="5" spans="1:5" ht="22.5" customHeight="1">
      <c r="A5" s="423" t="s">
        <v>1738</v>
      </c>
      <c r="B5" s="423"/>
      <c r="C5" s="319">
        <f>SUM(C6:C19)</f>
        <v>79213840</v>
      </c>
      <c r="D5" s="319"/>
      <c r="E5" s="319"/>
    </row>
    <row r="6" spans="1:5" ht="22.5" customHeight="1">
      <c r="A6" s="116">
        <v>1</v>
      </c>
      <c r="B6" s="120" t="s">
        <v>1567</v>
      </c>
      <c r="C6" s="118">
        <v>500000</v>
      </c>
      <c r="D6" s="117"/>
      <c r="E6" s="118" t="s">
        <v>1617</v>
      </c>
    </row>
    <row r="7" spans="1:5" ht="22.5" customHeight="1">
      <c r="A7" s="116">
        <v>2</v>
      </c>
      <c r="B7" s="120" t="s">
        <v>1455</v>
      </c>
      <c r="C7" s="118">
        <f>12703100</f>
        <v>12703100</v>
      </c>
      <c r="D7" s="118" t="s">
        <v>1541</v>
      </c>
      <c r="E7" s="118" t="s">
        <v>1568</v>
      </c>
    </row>
    <row r="8" spans="1:5" ht="27" customHeight="1">
      <c r="A8" s="116">
        <v>3</v>
      </c>
      <c r="B8" s="120" t="s">
        <v>1569</v>
      </c>
      <c r="C8" s="118">
        <v>9674900</v>
      </c>
      <c r="D8" s="118" t="s">
        <v>1541</v>
      </c>
      <c r="E8" s="116"/>
    </row>
    <row r="9" spans="1:5" ht="27" customHeight="1">
      <c r="A9" s="116">
        <v>4</v>
      </c>
      <c r="B9" s="120" t="s">
        <v>1456</v>
      </c>
      <c r="C9" s="118">
        <v>6500000</v>
      </c>
      <c r="D9" s="118" t="s">
        <v>1457</v>
      </c>
      <c r="E9" s="118" t="s">
        <v>1458</v>
      </c>
    </row>
    <row r="10" spans="1:5" ht="27" customHeight="1">
      <c r="A10" s="116">
        <v>5</v>
      </c>
      <c r="B10" s="120" t="s">
        <v>1459</v>
      </c>
      <c r="C10" s="118">
        <f>10000000+4000000</f>
        <v>14000000</v>
      </c>
      <c r="D10" s="118" t="s">
        <v>1460</v>
      </c>
      <c r="E10" s="118" t="s">
        <v>1739</v>
      </c>
    </row>
    <row r="11" spans="1:5" ht="27" customHeight="1">
      <c r="A11" s="116">
        <v>6</v>
      </c>
      <c r="B11" s="120" t="s">
        <v>1461</v>
      </c>
      <c r="C11" s="118">
        <v>170400</v>
      </c>
      <c r="D11" s="118" t="s">
        <v>1542</v>
      </c>
      <c r="E11" s="118" t="s">
        <v>1543</v>
      </c>
    </row>
    <row r="12" spans="1:5" ht="22.5" customHeight="1">
      <c r="A12" s="116">
        <v>7</v>
      </c>
      <c r="B12" s="120" t="s">
        <v>1570</v>
      </c>
      <c r="C12" s="118">
        <v>4500000</v>
      </c>
      <c r="D12" s="118" t="s">
        <v>1454</v>
      </c>
      <c r="E12" s="118" t="s">
        <v>1462</v>
      </c>
    </row>
    <row r="13" spans="1:5" ht="30" customHeight="1">
      <c r="A13" s="116">
        <v>8</v>
      </c>
      <c r="B13" s="120" t="s">
        <v>1571</v>
      </c>
      <c r="C13" s="118">
        <f>18000000-1420000-2814560</f>
        <v>13765440</v>
      </c>
      <c r="D13" s="118" t="s">
        <v>1454</v>
      </c>
      <c r="E13" s="118" t="s">
        <v>1572</v>
      </c>
    </row>
    <row r="14" spans="1:5" ht="27.75" customHeight="1">
      <c r="A14" s="116">
        <v>9</v>
      </c>
      <c r="B14" s="120" t="s">
        <v>1740</v>
      </c>
      <c r="C14" s="118">
        <v>200000</v>
      </c>
      <c r="D14" s="118" t="s">
        <v>1454</v>
      </c>
      <c r="E14" s="118" t="s">
        <v>1544</v>
      </c>
    </row>
    <row r="15" spans="1:5" ht="22.5" customHeight="1">
      <c r="A15" s="116">
        <v>10</v>
      </c>
      <c r="B15" s="120" t="s">
        <v>1465</v>
      </c>
      <c r="C15" s="118">
        <f>4000000+200000-2000000</f>
        <v>2200000</v>
      </c>
      <c r="D15" s="118" t="s">
        <v>1454</v>
      </c>
      <c r="E15" s="118"/>
    </row>
    <row r="16" spans="1:5" ht="22.5" customHeight="1">
      <c r="A16" s="116">
        <v>11</v>
      </c>
      <c r="B16" s="120" t="s">
        <v>1545</v>
      </c>
      <c r="C16" s="118">
        <v>3000000</v>
      </c>
      <c r="D16" s="118" t="s">
        <v>1454</v>
      </c>
      <c r="E16" s="118" t="s">
        <v>1546</v>
      </c>
    </row>
    <row r="17" spans="1:5" ht="22.5" customHeight="1">
      <c r="A17" s="116">
        <v>12</v>
      </c>
      <c r="B17" s="120" t="s">
        <v>1466</v>
      </c>
      <c r="C17" s="118">
        <f>7000000+500000</f>
        <v>7500000</v>
      </c>
      <c r="D17" s="118" t="s">
        <v>1547</v>
      </c>
      <c r="E17" s="118" t="s">
        <v>1467</v>
      </c>
    </row>
    <row r="18" spans="1:5" ht="22.5" customHeight="1">
      <c r="A18" s="116">
        <v>13</v>
      </c>
      <c r="B18" s="120" t="s">
        <v>1468</v>
      </c>
      <c r="C18" s="118">
        <v>4000000</v>
      </c>
      <c r="D18" s="118" t="s">
        <v>1547</v>
      </c>
      <c r="E18" s="118"/>
    </row>
    <row r="19" spans="1:5" ht="22.5" customHeight="1">
      <c r="A19" s="116">
        <v>14</v>
      </c>
      <c r="B19" s="120" t="s">
        <v>1469</v>
      </c>
      <c r="C19" s="118">
        <v>500000</v>
      </c>
      <c r="D19" s="118" t="s">
        <v>1548</v>
      </c>
      <c r="E19" s="118"/>
    </row>
    <row r="20" spans="1:5" ht="26.25" customHeight="1">
      <c r="A20" s="424" t="s">
        <v>1741</v>
      </c>
      <c r="B20" s="424"/>
      <c r="C20" s="319">
        <f>SUM(C21:C27)</f>
        <v>31910000</v>
      </c>
      <c r="D20" s="319"/>
      <c r="E20" s="319"/>
    </row>
    <row r="21" spans="1:5" ht="46.5" customHeight="1">
      <c r="A21" s="116">
        <v>1</v>
      </c>
      <c r="B21" s="120" t="s">
        <v>1470</v>
      </c>
      <c r="C21" s="118">
        <v>1100000</v>
      </c>
      <c r="D21" s="118" t="s">
        <v>1471</v>
      </c>
      <c r="E21" s="118" t="s">
        <v>1807</v>
      </c>
    </row>
    <row r="22" spans="1:5" ht="22.5" customHeight="1">
      <c r="A22" s="116">
        <v>2</v>
      </c>
      <c r="B22" s="120" t="s">
        <v>1472</v>
      </c>
      <c r="C22" s="118">
        <v>310000</v>
      </c>
      <c r="D22" s="118" t="s">
        <v>1471</v>
      </c>
      <c r="E22" s="118"/>
    </row>
    <row r="23" spans="1:5" ht="22.5" customHeight="1">
      <c r="A23" s="116">
        <v>3</v>
      </c>
      <c r="B23" s="120" t="s">
        <v>1742</v>
      </c>
      <c r="C23" s="118">
        <v>10000000</v>
      </c>
      <c r="D23" s="118" t="s">
        <v>1473</v>
      </c>
      <c r="E23" s="118" t="s">
        <v>1749</v>
      </c>
    </row>
    <row r="24" spans="1:5" ht="24.75" customHeight="1">
      <c r="A24" s="116">
        <v>4</v>
      </c>
      <c r="B24" s="321" t="s">
        <v>1743</v>
      </c>
      <c r="C24" s="118">
        <v>2000000</v>
      </c>
      <c r="D24" s="118" t="s">
        <v>1454</v>
      </c>
      <c r="E24" s="118" t="s">
        <v>1718</v>
      </c>
    </row>
    <row r="25" spans="1:5" ht="26.25" customHeight="1">
      <c r="A25" s="116">
        <v>5</v>
      </c>
      <c r="B25" s="119" t="s">
        <v>1744</v>
      </c>
      <c r="C25" s="118">
        <v>2000000</v>
      </c>
      <c r="D25" s="118" t="s">
        <v>1808</v>
      </c>
      <c r="E25" s="117"/>
    </row>
    <row r="26" spans="1:5" ht="22.5" customHeight="1">
      <c r="A26" s="116">
        <v>6</v>
      </c>
      <c r="B26" s="119" t="s">
        <v>1745</v>
      </c>
      <c r="C26" s="118">
        <v>500000</v>
      </c>
      <c r="D26" s="118" t="s">
        <v>1809</v>
      </c>
      <c r="E26" s="117"/>
    </row>
    <row r="27" spans="1:5" ht="22.5" customHeight="1">
      <c r="A27" s="116">
        <v>7</v>
      </c>
      <c r="B27" s="119" t="s">
        <v>1746</v>
      </c>
      <c r="C27" s="118">
        <v>16000000</v>
      </c>
      <c r="D27" s="118" t="s">
        <v>1810</v>
      </c>
      <c r="E27" s="118" t="s">
        <v>1718</v>
      </c>
    </row>
    <row r="28" spans="1:5" ht="27" customHeight="1">
      <c r="A28" s="423" t="s">
        <v>1618</v>
      </c>
      <c r="B28" s="423"/>
      <c r="C28" s="319">
        <f>SUM(C29:C35)</f>
        <v>124800000</v>
      </c>
      <c r="D28" s="319"/>
      <c r="E28" s="319"/>
    </row>
    <row r="29" spans="1:5" ht="32.25" customHeight="1">
      <c r="A29" s="116">
        <v>1</v>
      </c>
      <c r="B29" s="120" t="s">
        <v>1619</v>
      </c>
      <c r="C29" s="118">
        <v>28000000</v>
      </c>
      <c r="D29" s="118" t="s">
        <v>1454</v>
      </c>
      <c r="E29" s="118" t="s">
        <v>1747</v>
      </c>
    </row>
    <row r="30" spans="1:5" ht="22.5" customHeight="1">
      <c r="A30" s="116">
        <v>2</v>
      </c>
      <c r="B30" s="120" t="s">
        <v>1748</v>
      </c>
      <c r="C30" s="118">
        <v>2100000</v>
      </c>
      <c r="D30" s="118" t="s">
        <v>1474</v>
      </c>
      <c r="E30" s="118" t="s">
        <v>1749</v>
      </c>
    </row>
    <row r="31" spans="1:5" ht="22.5" customHeight="1">
      <c r="A31" s="116">
        <v>3</v>
      </c>
      <c r="B31" s="120" t="s">
        <v>1750</v>
      </c>
      <c r="C31" s="118">
        <v>2400000</v>
      </c>
      <c r="D31" s="118" t="s">
        <v>1811</v>
      </c>
      <c r="E31" s="118" t="s">
        <v>1751</v>
      </c>
    </row>
    <row r="32" spans="1:5" ht="22.5" customHeight="1">
      <c r="A32" s="116">
        <v>4</v>
      </c>
      <c r="B32" s="118" t="s">
        <v>1620</v>
      </c>
      <c r="C32" s="118">
        <v>800000</v>
      </c>
      <c r="D32" s="118" t="s">
        <v>1454</v>
      </c>
      <c r="E32" s="118" t="s">
        <v>1464</v>
      </c>
    </row>
    <row r="33" spans="1:5" ht="22.5" customHeight="1">
      <c r="A33" s="116">
        <v>5</v>
      </c>
      <c r="B33" s="322" t="s">
        <v>1752</v>
      </c>
      <c r="C33" s="118">
        <v>1000000</v>
      </c>
      <c r="D33" s="118" t="s">
        <v>1454</v>
      </c>
      <c r="E33" s="118" t="s">
        <v>1464</v>
      </c>
    </row>
    <row r="34" spans="1:5" ht="22.5" customHeight="1">
      <c r="A34" s="116">
        <v>6</v>
      </c>
      <c r="B34" s="118" t="s">
        <v>1621</v>
      </c>
      <c r="C34" s="118">
        <v>90000000</v>
      </c>
      <c r="D34" s="118" t="s">
        <v>1812</v>
      </c>
      <c r="E34" s="118" t="s">
        <v>1753</v>
      </c>
    </row>
    <row r="35" spans="1:5" ht="22.5" customHeight="1">
      <c r="A35" s="116">
        <v>7</v>
      </c>
      <c r="B35" s="118" t="s">
        <v>1754</v>
      </c>
      <c r="C35" s="118">
        <v>500000</v>
      </c>
      <c r="D35" s="118" t="s">
        <v>1475</v>
      </c>
      <c r="E35" s="118"/>
    </row>
    <row r="36" spans="1:5" ht="22.5" customHeight="1">
      <c r="A36" s="423" t="s">
        <v>1622</v>
      </c>
      <c r="B36" s="423"/>
      <c r="C36" s="319">
        <f>SUM(C37:C60)</f>
        <v>57756760</v>
      </c>
      <c r="D36" s="319"/>
      <c r="E36" s="319"/>
    </row>
    <row r="37" spans="1:5" ht="22.5" customHeight="1">
      <c r="A37" s="124">
        <v>1</v>
      </c>
      <c r="B37" s="118" t="s">
        <v>1573</v>
      </c>
      <c r="C37" s="118">
        <v>1352000</v>
      </c>
      <c r="D37" s="118" t="s">
        <v>1476</v>
      </c>
      <c r="E37" s="118"/>
    </row>
    <row r="38" spans="1:5" ht="22.5" customHeight="1">
      <c r="A38" s="124">
        <v>2</v>
      </c>
      <c r="B38" s="118" t="s">
        <v>1574</v>
      </c>
      <c r="C38" s="118">
        <v>4398000</v>
      </c>
      <c r="D38" s="118" t="s">
        <v>1476</v>
      </c>
      <c r="E38" s="118"/>
    </row>
    <row r="39" spans="1:5" ht="22.5" customHeight="1">
      <c r="A39" s="124">
        <v>3</v>
      </c>
      <c r="B39" s="118" t="s">
        <v>1575</v>
      </c>
      <c r="C39" s="118">
        <v>19800</v>
      </c>
      <c r="D39" s="118" t="s">
        <v>1476</v>
      </c>
      <c r="E39" s="118"/>
    </row>
    <row r="40" spans="1:5" ht="22.5" customHeight="1">
      <c r="A40" s="124">
        <v>4</v>
      </c>
      <c r="B40" s="118" t="s">
        <v>1576</v>
      </c>
      <c r="C40" s="118">
        <v>52800</v>
      </c>
      <c r="D40" s="118" t="s">
        <v>1476</v>
      </c>
      <c r="E40" s="118"/>
    </row>
    <row r="41" spans="1:5" ht="22.5" customHeight="1">
      <c r="A41" s="124">
        <v>5</v>
      </c>
      <c r="B41" s="118" t="s">
        <v>1577</v>
      </c>
      <c r="C41" s="118">
        <v>237000</v>
      </c>
      <c r="D41" s="118" t="s">
        <v>1476</v>
      </c>
      <c r="E41" s="118"/>
    </row>
    <row r="42" spans="1:5" ht="25.5" customHeight="1">
      <c r="A42" s="124">
        <v>6</v>
      </c>
      <c r="B42" s="118" t="s">
        <v>1578</v>
      </c>
      <c r="C42" s="118">
        <v>4900000</v>
      </c>
      <c r="D42" s="118" t="s">
        <v>1476</v>
      </c>
      <c r="E42" s="118"/>
    </row>
    <row r="43" spans="1:5" ht="22.5" customHeight="1">
      <c r="A43" s="124">
        <v>7</v>
      </c>
      <c r="B43" s="118" t="s">
        <v>1579</v>
      </c>
      <c r="C43" s="118">
        <v>200000</v>
      </c>
      <c r="D43" s="118" t="s">
        <v>1476</v>
      </c>
      <c r="E43" s="118"/>
    </row>
    <row r="44" spans="1:5" ht="22.5" customHeight="1">
      <c r="A44" s="124">
        <v>8</v>
      </c>
      <c r="B44" s="118" t="s">
        <v>1580</v>
      </c>
      <c r="C44" s="118">
        <v>527040</v>
      </c>
      <c r="D44" s="118" t="s">
        <v>1476</v>
      </c>
      <c r="E44" s="118"/>
    </row>
    <row r="45" spans="1:5" ht="22.5" customHeight="1">
      <c r="A45" s="124">
        <v>9</v>
      </c>
      <c r="B45" s="118" t="s">
        <v>1623</v>
      </c>
      <c r="C45" s="118">
        <v>51000</v>
      </c>
      <c r="D45" s="118" t="s">
        <v>1476</v>
      </c>
      <c r="E45" s="118"/>
    </row>
    <row r="46" spans="1:5" ht="22.5" customHeight="1">
      <c r="A46" s="124">
        <v>10</v>
      </c>
      <c r="B46" s="118" t="s">
        <v>1755</v>
      </c>
      <c r="C46" s="118">
        <v>1276920</v>
      </c>
      <c r="D46" s="118" t="s">
        <v>1476</v>
      </c>
      <c r="E46" s="118"/>
    </row>
    <row r="47" spans="1:5" ht="22.5" customHeight="1">
      <c r="A47" s="124">
        <v>11</v>
      </c>
      <c r="B47" s="120" t="s">
        <v>1756</v>
      </c>
      <c r="C47" s="118">
        <v>12000000</v>
      </c>
      <c r="D47" s="118" t="s">
        <v>1476</v>
      </c>
      <c r="E47" s="118"/>
    </row>
    <row r="48" spans="1:5" ht="22.5" customHeight="1">
      <c r="A48" s="124">
        <v>12</v>
      </c>
      <c r="B48" s="323" t="s">
        <v>1757</v>
      </c>
      <c r="C48" s="118">
        <v>8000000</v>
      </c>
      <c r="D48" s="118" t="s">
        <v>1476</v>
      </c>
      <c r="E48" s="118"/>
    </row>
    <row r="49" spans="1:5" ht="22.5" customHeight="1">
      <c r="A49" s="124">
        <v>13</v>
      </c>
      <c r="B49" s="323" t="s">
        <v>1758</v>
      </c>
      <c r="C49" s="118">
        <v>1000000</v>
      </c>
      <c r="D49" s="118" t="s">
        <v>1476</v>
      </c>
      <c r="E49" s="118"/>
    </row>
    <row r="50" spans="1:5" ht="26.25" customHeight="1">
      <c r="A50" s="124">
        <v>14</v>
      </c>
      <c r="B50" s="120" t="s">
        <v>1759</v>
      </c>
      <c r="C50" s="118">
        <v>237600</v>
      </c>
      <c r="D50" s="118" t="s">
        <v>1476</v>
      </c>
      <c r="E50" s="125"/>
    </row>
    <row r="51" spans="1:5" ht="22.5" customHeight="1">
      <c r="A51" s="124">
        <v>15</v>
      </c>
      <c r="B51" s="120" t="s">
        <v>1760</v>
      </c>
      <c r="C51" s="118">
        <v>740000</v>
      </c>
      <c r="D51" s="118" t="s">
        <v>1476</v>
      </c>
      <c r="E51" s="125" t="s">
        <v>1830</v>
      </c>
    </row>
    <row r="52" spans="1:5" ht="22.5" customHeight="1">
      <c r="A52" s="124">
        <v>16</v>
      </c>
      <c r="B52" s="120" t="s">
        <v>1761</v>
      </c>
      <c r="C52" s="118">
        <v>900000</v>
      </c>
      <c r="D52" s="118" t="s">
        <v>1476</v>
      </c>
      <c r="E52" s="118"/>
    </row>
    <row r="53" spans="1:5" ht="24.75" customHeight="1">
      <c r="A53" s="124">
        <v>17</v>
      </c>
      <c r="B53" s="120" t="s">
        <v>1762</v>
      </c>
      <c r="C53" s="118">
        <v>4500000</v>
      </c>
      <c r="D53" s="118" t="s">
        <v>1813</v>
      </c>
      <c r="E53" s="125" t="s">
        <v>1624</v>
      </c>
    </row>
    <row r="54" spans="1:5" ht="30" customHeight="1">
      <c r="A54" s="124">
        <v>18</v>
      </c>
      <c r="B54" s="120" t="s">
        <v>1763</v>
      </c>
      <c r="C54" s="118">
        <v>2000000</v>
      </c>
      <c r="D54" s="118" t="s">
        <v>1814</v>
      </c>
      <c r="E54" s="125" t="s">
        <v>1625</v>
      </c>
    </row>
    <row r="55" spans="1:5" ht="22.5" customHeight="1">
      <c r="A55" s="124">
        <v>19</v>
      </c>
      <c r="B55" s="120" t="s">
        <v>1764</v>
      </c>
      <c r="C55" s="118">
        <f>7000000-2000000</f>
        <v>5000000</v>
      </c>
      <c r="D55" s="118" t="s">
        <v>1477</v>
      </c>
      <c r="E55" s="118" t="s">
        <v>1478</v>
      </c>
    </row>
    <row r="56" spans="1:5" ht="22.5" customHeight="1">
      <c r="A56" s="124">
        <v>20</v>
      </c>
      <c r="B56" s="120" t="s">
        <v>1765</v>
      </c>
      <c r="C56" s="118">
        <v>3000000</v>
      </c>
      <c r="D56" s="118" t="s">
        <v>1477</v>
      </c>
      <c r="E56" s="118"/>
    </row>
    <row r="57" spans="1:5" ht="22.5" customHeight="1">
      <c r="A57" s="124">
        <v>21</v>
      </c>
      <c r="B57" s="120" t="s">
        <v>1766</v>
      </c>
      <c r="C57" s="118">
        <v>100000</v>
      </c>
      <c r="D57" s="118" t="s">
        <v>1815</v>
      </c>
      <c r="E57" s="118"/>
    </row>
    <row r="58" spans="1:5" ht="27.75" customHeight="1">
      <c r="A58" s="124">
        <v>22</v>
      </c>
      <c r="B58" s="125" t="s">
        <v>1767</v>
      </c>
      <c r="C58" s="118">
        <v>4000000</v>
      </c>
      <c r="D58" s="118" t="s">
        <v>1454</v>
      </c>
      <c r="E58" s="118" t="s">
        <v>1479</v>
      </c>
    </row>
    <row r="59" spans="1:5" ht="22.5" customHeight="1">
      <c r="A59" s="124">
        <v>23</v>
      </c>
      <c r="B59" s="120" t="s">
        <v>1480</v>
      </c>
      <c r="C59" s="118">
        <v>264600</v>
      </c>
      <c r="D59" s="118" t="s">
        <v>1815</v>
      </c>
      <c r="E59" s="118" t="s">
        <v>1481</v>
      </c>
    </row>
    <row r="60" spans="1:5" ht="25.5" customHeight="1">
      <c r="A60" s="124">
        <v>24</v>
      </c>
      <c r="B60" s="120" t="s">
        <v>1768</v>
      </c>
      <c r="C60" s="118">
        <v>3000000</v>
      </c>
      <c r="D60" s="118" t="s">
        <v>1816</v>
      </c>
      <c r="E60" s="119" t="s">
        <v>1831</v>
      </c>
    </row>
    <row r="61" spans="1:5" ht="22.5" customHeight="1">
      <c r="A61" s="423" t="s">
        <v>1769</v>
      </c>
      <c r="B61" s="423"/>
      <c r="C61" s="319">
        <f>SUM(C62:C96)</f>
        <v>373830300</v>
      </c>
      <c r="D61" s="319">
        <f>SUM(D62:D96)</f>
        <v>0</v>
      </c>
      <c r="E61" s="319">
        <f>SUM(E62:E96)</f>
        <v>0</v>
      </c>
    </row>
    <row r="62" spans="1:5" ht="22.5" customHeight="1">
      <c r="A62" s="116">
        <v>1</v>
      </c>
      <c r="B62" s="120" t="s">
        <v>1482</v>
      </c>
      <c r="C62" s="118">
        <v>600000</v>
      </c>
      <c r="D62" s="118" t="s">
        <v>1483</v>
      </c>
      <c r="E62" s="118" t="s">
        <v>1464</v>
      </c>
    </row>
    <row r="63" spans="1:5" ht="22.5" customHeight="1">
      <c r="A63" s="116">
        <v>2</v>
      </c>
      <c r="B63" s="120" t="s">
        <v>1770</v>
      </c>
      <c r="C63" s="118">
        <v>400000</v>
      </c>
      <c r="D63" s="118" t="s">
        <v>1817</v>
      </c>
      <c r="E63" s="426" t="s">
        <v>1626</v>
      </c>
    </row>
    <row r="64" spans="1:5" ht="22.5" customHeight="1">
      <c r="A64" s="116">
        <v>3</v>
      </c>
      <c r="B64" s="120" t="s">
        <v>1771</v>
      </c>
      <c r="C64" s="118">
        <v>800000</v>
      </c>
      <c r="D64" s="118" t="s">
        <v>1817</v>
      </c>
      <c r="E64" s="426"/>
    </row>
    <row r="65" spans="1:5" ht="22.5" customHeight="1">
      <c r="A65" s="116">
        <v>4</v>
      </c>
      <c r="B65" s="120" t="s">
        <v>1772</v>
      </c>
      <c r="C65" s="118">
        <v>1200000</v>
      </c>
      <c r="D65" s="118" t="s">
        <v>1818</v>
      </c>
      <c r="E65" s="426"/>
    </row>
    <row r="66" spans="1:5" ht="22.5" customHeight="1">
      <c r="A66" s="116">
        <v>5</v>
      </c>
      <c r="B66" s="120" t="s">
        <v>1773</v>
      </c>
      <c r="C66" s="118">
        <v>200000</v>
      </c>
      <c r="D66" s="118" t="s">
        <v>1818</v>
      </c>
      <c r="E66" s="126"/>
    </row>
    <row r="67" spans="1:5" ht="22.5" customHeight="1">
      <c r="A67" s="116">
        <v>6</v>
      </c>
      <c r="B67" s="120" t="s">
        <v>1774</v>
      </c>
      <c r="C67" s="118">
        <v>4000000</v>
      </c>
      <c r="D67" s="118" t="s">
        <v>1454</v>
      </c>
      <c r="E67" s="118" t="s">
        <v>1464</v>
      </c>
    </row>
    <row r="68" spans="1:5" ht="22.5" customHeight="1">
      <c r="A68" s="116">
        <v>7</v>
      </c>
      <c r="B68" s="120" t="s">
        <v>1775</v>
      </c>
      <c r="C68" s="118">
        <v>14000000</v>
      </c>
      <c r="D68" s="118" t="s">
        <v>1454</v>
      </c>
      <c r="E68" s="118" t="s">
        <v>1484</v>
      </c>
    </row>
    <row r="69" spans="1:5" ht="29.25" customHeight="1">
      <c r="A69" s="116">
        <v>8</v>
      </c>
      <c r="B69" s="120" t="s">
        <v>1485</v>
      </c>
      <c r="C69" s="118">
        <v>2000000</v>
      </c>
      <c r="D69" s="118" t="s">
        <v>1819</v>
      </c>
      <c r="E69" s="118" t="s">
        <v>1486</v>
      </c>
    </row>
    <row r="70" spans="1:5" ht="22.5" customHeight="1">
      <c r="A70" s="116">
        <v>9</v>
      </c>
      <c r="B70" s="120" t="s">
        <v>1487</v>
      </c>
      <c r="C70" s="118">
        <v>2000000</v>
      </c>
      <c r="D70" s="118" t="s">
        <v>1819</v>
      </c>
      <c r="E70" s="118" t="s">
        <v>1488</v>
      </c>
    </row>
    <row r="71" spans="1:5" ht="22.5" customHeight="1">
      <c r="A71" s="116">
        <v>10</v>
      </c>
      <c r="B71" s="120" t="s">
        <v>1776</v>
      </c>
      <c r="C71" s="118">
        <v>5000000</v>
      </c>
      <c r="D71" s="118" t="s">
        <v>1489</v>
      </c>
      <c r="E71" s="118" t="s">
        <v>1832</v>
      </c>
    </row>
    <row r="72" spans="1:5" ht="22.5" customHeight="1">
      <c r="A72" s="116">
        <v>11</v>
      </c>
      <c r="B72" s="120" t="s">
        <v>1777</v>
      </c>
      <c r="C72" s="118">
        <v>20170000</v>
      </c>
      <c r="D72" s="118" t="s">
        <v>1454</v>
      </c>
      <c r="E72" s="118" t="s">
        <v>1627</v>
      </c>
    </row>
    <row r="73" spans="1:5" ht="22.5" customHeight="1">
      <c r="A73" s="116">
        <v>12</v>
      </c>
      <c r="B73" s="120" t="s">
        <v>1778</v>
      </c>
      <c r="C73" s="118">
        <v>1000000</v>
      </c>
      <c r="D73" s="118" t="s">
        <v>1490</v>
      </c>
      <c r="E73" s="118"/>
    </row>
    <row r="74" spans="1:5" ht="22.5" customHeight="1">
      <c r="A74" s="116">
        <v>13</v>
      </c>
      <c r="B74" s="120" t="s">
        <v>1779</v>
      </c>
      <c r="C74" s="118">
        <v>4000000</v>
      </c>
      <c r="D74" s="118" t="s">
        <v>1491</v>
      </c>
      <c r="E74" s="118" t="s">
        <v>1492</v>
      </c>
    </row>
    <row r="75" spans="1:5" ht="117.75" customHeight="1">
      <c r="A75" s="116">
        <v>14</v>
      </c>
      <c r="B75" s="120" t="s">
        <v>1780</v>
      </c>
      <c r="C75" s="118">
        <f>55500000+25000000+25000000+10060000+9920000</f>
        <v>125480000</v>
      </c>
      <c r="D75" s="118" t="s">
        <v>1820</v>
      </c>
      <c r="E75" s="118" t="s">
        <v>1863</v>
      </c>
    </row>
    <row r="76" spans="1:5" ht="22.5" customHeight="1">
      <c r="A76" s="116">
        <v>15</v>
      </c>
      <c r="B76" s="120" t="s">
        <v>1493</v>
      </c>
      <c r="C76" s="118">
        <v>500000</v>
      </c>
      <c r="D76" s="118" t="s">
        <v>1463</v>
      </c>
      <c r="E76" s="118"/>
    </row>
    <row r="77" spans="1:5" ht="22.5" customHeight="1">
      <c r="A77" s="116">
        <v>16</v>
      </c>
      <c r="B77" s="120" t="s">
        <v>1494</v>
      </c>
      <c r="C77" s="118">
        <v>536000</v>
      </c>
      <c r="D77" s="118" t="s">
        <v>1489</v>
      </c>
      <c r="E77" s="118"/>
    </row>
    <row r="78" spans="1:5" ht="90" customHeight="1">
      <c r="A78" s="116">
        <v>17</v>
      </c>
      <c r="B78" s="120" t="s">
        <v>1781</v>
      </c>
      <c r="C78" s="118">
        <f>1980*1100*12+846*1100*12+3524*3000+846*3000+1855*200*12+1863*200*12+1009*400*12+5000000+35500000+140000</f>
        <v>104819600</v>
      </c>
      <c r="D78" s="118" t="s">
        <v>1454</v>
      </c>
      <c r="E78" s="118" t="s">
        <v>1833</v>
      </c>
    </row>
    <row r="79" spans="1:5" ht="23.25" customHeight="1">
      <c r="A79" s="116">
        <v>18</v>
      </c>
      <c r="B79" s="120" t="s">
        <v>1495</v>
      </c>
      <c r="C79" s="118">
        <v>3000000</v>
      </c>
      <c r="D79" s="118" t="s">
        <v>1454</v>
      </c>
      <c r="E79" s="120" t="s">
        <v>1496</v>
      </c>
    </row>
    <row r="80" spans="1:5" ht="22.5" customHeight="1">
      <c r="A80" s="116">
        <v>19</v>
      </c>
      <c r="B80" s="120" t="s">
        <v>1497</v>
      </c>
      <c r="C80" s="118">
        <v>400000</v>
      </c>
      <c r="D80" s="118" t="s">
        <v>1498</v>
      </c>
      <c r="E80" s="118" t="s">
        <v>1499</v>
      </c>
    </row>
    <row r="81" spans="1:5" ht="22.5" customHeight="1">
      <c r="A81" s="116">
        <v>20</v>
      </c>
      <c r="B81" s="120" t="s">
        <v>1500</v>
      </c>
      <c r="C81" s="118">
        <v>3000000</v>
      </c>
      <c r="D81" s="118" t="s">
        <v>1821</v>
      </c>
      <c r="E81" s="118" t="s">
        <v>1834</v>
      </c>
    </row>
    <row r="82" spans="1:5" ht="22.5" customHeight="1">
      <c r="A82" s="116">
        <v>21</v>
      </c>
      <c r="B82" s="120" t="s">
        <v>1782</v>
      </c>
      <c r="C82" s="118">
        <v>1300000</v>
      </c>
      <c r="D82" s="118" t="s">
        <v>1454</v>
      </c>
      <c r="E82" s="118" t="s">
        <v>1628</v>
      </c>
    </row>
    <row r="83" spans="1:5" ht="22.5" customHeight="1">
      <c r="A83" s="116">
        <v>22</v>
      </c>
      <c r="B83" s="120" t="s">
        <v>1501</v>
      </c>
      <c r="C83" s="118">
        <v>900000</v>
      </c>
      <c r="D83" s="118" t="s">
        <v>1502</v>
      </c>
      <c r="E83" s="118"/>
    </row>
    <row r="84" spans="1:5" ht="22.5" customHeight="1">
      <c r="A84" s="116">
        <v>23</v>
      </c>
      <c r="B84" s="120" t="s">
        <v>1783</v>
      </c>
      <c r="C84" s="118">
        <v>6000000</v>
      </c>
      <c r="D84" s="118" t="s">
        <v>1454</v>
      </c>
      <c r="E84" s="118" t="s">
        <v>1835</v>
      </c>
    </row>
    <row r="85" spans="1:5" ht="22.5" customHeight="1">
      <c r="A85" s="116">
        <v>24</v>
      </c>
      <c r="B85" s="120" t="s">
        <v>1503</v>
      </c>
      <c r="C85" s="118">
        <v>1000000</v>
      </c>
      <c r="D85" s="118" t="s">
        <v>1454</v>
      </c>
      <c r="E85" s="118" t="s">
        <v>1464</v>
      </c>
    </row>
    <row r="86" spans="1:5" ht="23.25" customHeight="1">
      <c r="A86" s="116">
        <v>25</v>
      </c>
      <c r="B86" s="120" t="s">
        <v>1784</v>
      </c>
      <c r="C86" s="118">
        <f>5000000-1600000</f>
        <v>3400000</v>
      </c>
      <c r="D86" s="118" t="s">
        <v>1454</v>
      </c>
      <c r="E86" s="118"/>
    </row>
    <row r="87" spans="1:5" ht="22.5" customHeight="1">
      <c r="A87" s="116">
        <v>26</v>
      </c>
      <c r="B87" s="120" t="s">
        <v>1504</v>
      </c>
      <c r="C87" s="118">
        <v>800000</v>
      </c>
      <c r="D87" s="118" t="s">
        <v>1489</v>
      </c>
      <c r="E87" s="118" t="s">
        <v>1505</v>
      </c>
    </row>
    <row r="88" spans="1:5" ht="22.5" customHeight="1">
      <c r="A88" s="116">
        <v>27</v>
      </c>
      <c r="B88" s="120" t="s">
        <v>1506</v>
      </c>
      <c r="C88" s="118">
        <v>1000000</v>
      </c>
      <c r="D88" s="118" t="s">
        <v>1454</v>
      </c>
      <c r="E88" s="118" t="s">
        <v>1464</v>
      </c>
    </row>
    <row r="89" spans="1:5" ht="22.5" customHeight="1">
      <c r="A89" s="116">
        <v>28</v>
      </c>
      <c r="B89" s="119" t="s">
        <v>407</v>
      </c>
      <c r="C89" s="118">
        <v>500000</v>
      </c>
      <c r="D89" s="118" t="s">
        <v>1463</v>
      </c>
      <c r="E89" s="118" t="s">
        <v>1464</v>
      </c>
    </row>
    <row r="90" spans="1:5" ht="22.5" customHeight="1">
      <c r="A90" s="116">
        <v>29</v>
      </c>
      <c r="B90" s="120" t="s">
        <v>870</v>
      </c>
      <c r="C90" s="118">
        <f>500000+500000-500000</f>
        <v>500000</v>
      </c>
      <c r="D90" s="118" t="s">
        <v>1454</v>
      </c>
      <c r="E90" s="118" t="s">
        <v>1507</v>
      </c>
    </row>
    <row r="91" spans="1:5" ht="25.5" customHeight="1">
      <c r="A91" s="116">
        <v>30</v>
      </c>
      <c r="B91" s="120" t="s">
        <v>1785</v>
      </c>
      <c r="C91" s="118">
        <v>1600000</v>
      </c>
      <c r="D91" s="118" t="s">
        <v>1822</v>
      </c>
      <c r="E91" s="118" t="s">
        <v>1629</v>
      </c>
    </row>
    <row r="92" spans="1:5" ht="22.5" customHeight="1">
      <c r="A92" s="116">
        <v>31</v>
      </c>
      <c r="B92" s="120" t="s">
        <v>1786</v>
      </c>
      <c r="C92" s="118">
        <v>3000000</v>
      </c>
      <c r="D92" s="118" t="s">
        <v>1823</v>
      </c>
      <c r="E92" s="118" t="s">
        <v>1630</v>
      </c>
    </row>
    <row r="93" spans="1:5" ht="22.5" customHeight="1">
      <c r="A93" s="116">
        <v>32</v>
      </c>
      <c r="B93" s="120" t="s">
        <v>1787</v>
      </c>
      <c r="C93" s="118">
        <v>200000</v>
      </c>
      <c r="D93" s="118" t="s">
        <v>1824</v>
      </c>
      <c r="E93" s="118"/>
    </row>
    <row r="94" spans="1:5" ht="29.25" customHeight="1">
      <c r="A94" s="116">
        <v>33</v>
      </c>
      <c r="B94" s="118" t="s">
        <v>1788</v>
      </c>
      <c r="C94" s="118">
        <f>2600000+2400000</f>
        <v>5000000</v>
      </c>
      <c r="D94" s="118" t="s">
        <v>1454</v>
      </c>
      <c r="E94" s="118" t="s">
        <v>1836</v>
      </c>
    </row>
    <row r="95" spans="1:5" ht="39" customHeight="1">
      <c r="A95" s="116">
        <v>34</v>
      </c>
      <c r="B95" s="120" t="s">
        <v>1789</v>
      </c>
      <c r="C95" s="118">
        <v>10000000</v>
      </c>
      <c r="D95" s="118" t="s">
        <v>1454</v>
      </c>
      <c r="E95" s="118" t="s">
        <v>1837</v>
      </c>
    </row>
    <row r="96" spans="1:5" ht="85.5" customHeight="1">
      <c r="A96" s="116">
        <v>35</v>
      </c>
      <c r="B96" s="120" t="s">
        <v>1790</v>
      </c>
      <c r="C96" s="118">
        <f>45360000+164700</f>
        <v>45524700</v>
      </c>
      <c r="D96" s="118" t="s">
        <v>1508</v>
      </c>
      <c r="E96" s="119" t="s">
        <v>1838</v>
      </c>
    </row>
    <row r="97" spans="1:5" ht="22.5" customHeight="1">
      <c r="A97" s="423" t="s">
        <v>1791</v>
      </c>
      <c r="B97" s="423"/>
      <c r="C97" s="319">
        <f>C98+C112+C113</f>
        <v>162000000</v>
      </c>
      <c r="D97" s="319"/>
      <c r="E97" s="319"/>
    </row>
    <row r="98" spans="1:5" ht="22.5" customHeight="1">
      <c r="A98" s="428" t="s">
        <v>1792</v>
      </c>
      <c r="B98" s="428"/>
      <c r="C98" s="118">
        <f>C99+C105+C106</f>
        <v>21000000</v>
      </c>
      <c r="D98" s="118"/>
      <c r="E98" s="118" t="s">
        <v>1509</v>
      </c>
    </row>
    <row r="99" spans="1:5" ht="24" customHeight="1">
      <c r="A99" s="116">
        <v>1</v>
      </c>
      <c r="B99" s="120" t="s">
        <v>1510</v>
      </c>
      <c r="C99" s="118">
        <f>SUM(C100:C104)</f>
        <v>10000000</v>
      </c>
      <c r="D99" s="118"/>
      <c r="E99" s="118"/>
    </row>
    <row r="100" spans="1:5" ht="22.5" customHeight="1">
      <c r="A100" s="116"/>
      <c r="B100" s="120" t="s">
        <v>1511</v>
      </c>
      <c r="C100" s="118">
        <v>5000000</v>
      </c>
      <c r="D100" s="118" t="s">
        <v>1512</v>
      </c>
      <c r="E100" s="118"/>
    </row>
    <row r="101" spans="1:5" ht="22.5" customHeight="1">
      <c r="A101" s="116"/>
      <c r="B101" s="120" t="s">
        <v>1513</v>
      </c>
      <c r="C101" s="118">
        <v>3200000</v>
      </c>
      <c r="D101" s="118" t="s">
        <v>1512</v>
      </c>
      <c r="E101" s="118" t="s">
        <v>1631</v>
      </c>
    </row>
    <row r="102" spans="1:5" ht="22.5" customHeight="1">
      <c r="A102" s="116"/>
      <c r="B102" s="120" t="s">
        <v>1514</v>
      </c>
      <c r="C102" s="118">
        <v>900000</v>
      </c>
      <c r="D102" s="118"/>
      <c r="E102" s="118"/>
    </row>
    <row r="103" spans="1:5" ht="22.5" customHeight="1">
      <c r="A103" s="116"/>
      <c r="B103" s="120" t="s">
        <v>1515</v>
      </c>
      <c r="C103" s="118">
        <v>400000</v>
      </c>
      <c r="D103" s="118"/>
      <c r="E103" s="118"/>
    </row>
    <row r="104" spans="1:5" ht="22.5" customHeight="1">
      <c r="A104" s="116"/>
      <c r="B104" s="120" t="s">
        <v>1516</v>
      </c>
      <c r="C104" s="118">
        <v>500000</v>
      </c>
      <c r="D104" s="118" t="s">
        <v>1512</v>
      </c>
      <c r="E104" s="118"/>
    </row>
    <row r="105" spans="1:5" ht="22.5" customHeight="1">
      <c r="A105" s="116">
        <v>2</v>
      </c>
      <c r="B105" s="120" t="s">
        <v>1517</v>
      </c>
      <c r="C105" s="118">
        <v>2000000</v>
      </c>
      <c r="D105" s="118" t="s">
        <v>1518</v>
      </c>
      <c r="E105" s="118" t="s">
        <v>1632</v>
      </c>
    </row>
    <row r="106" spans="1:5" ht="22.5" customHeight="1">
      <c r="A106" s="116">
        <v>3</v>
      </c>
      <c r="B106" s="120" t="s">
        <v>1520</v>
      </c>
      <c r="C106" s="118">
        <f>SUM(C107:C111)</f>
        <v>9000000</v>
      </c>
      <c r="D106" s="118"/>
      <c r="E106" s="118"/>
    </row>
    <row r="107" spans="1:5" ht="22.5" customHeight="1">
      <c r="A107" s="116"/>
      <c r="B107" s="120" t="s">
        <v>1521</v>
      </c>
      <c r="C107" s="118">
        <v>2000000</v>
      </c>
      <c r="D107" s="118" t="s">
        <v>1825</v>
      </c>
      <c r="E107" s="118" t="s">
        <v>1464</v>
      </c>
    </row>
    <row r="108" spans="1:5" ht="22.5" customHeight="1">
      <c r="A108" s="116"/>
      <c r="B108" s="120" t="s">
        <v>1522</v>
      </c>
      <c r="C108" s="118">
        <f>1000000+500000</f>
        <v>1500000</v>
      </c>
      <c r="D108" s="118" t="s">
        <v>1826</v>
      </c>
      <c r="E108" s="118"/>
    </row>
    <row r="109" spans="1:5" ht="22.5" customHeight="1">
      <c r="A109" s="116"/>
      <c r="B109" s="120" t="s">
        <v>1523</v>
      </c>
      <c r="C109" s="118">
        <v>800000</v>
      </c>
      <c r="D109" s="118" t="s">
        <v>1826</v>
      </c>
      <c r="E109" s="118" t="s">
        <v>1633</v>
      </c>
    </row>
    <row r="110" spans="1:5" ht="22.5" customHeight="1">
      <c r="A110" s="116"/>
      <c r="B110" s="120" t="s">
        <v>1582</v>
      </c>
      <c r="C110" s="118">
        <v>2000000</v>
      </c>
      <c r="D110" s="118" t="s">
        <v>1454</v>
      </c>
      <c r="E110" s="118" t="s">
        <v>1519</v>
      </c>
    </row>
    <row r="111" spans="1:5" ht="22.5" customHeight="1">
      <c r="A111" s="116"/>
      <c r="B111" s="120" t="s">
        <v>1793</v>
      </c>
      <c r="C111" s="118">
        <v>2700000</v>
      </c>
      <c r="D111" s="118" t="s">
        <v>1454</v>
      </c>
      <c r="E111" s="118" t="s">
        <v>1634</v>
      </c>
    </row>
    <row r="112" spans="1:5" ht="22.5" customHeight="1">
      <c r="A112" s="428" t="s">
        <v>1794</v>
      </c>
      <c r="B112" s="428"/>
      <c r="C112" s="118">
        <v>70000000</v>
      </c>
      <c r="D112" s="118" t="s">
        <v>1454</v>
      </c>
      <c r="E112" s="118"/>
    </row>
    <row r="113" spans="1:5" ht="22.5" customHeight="1">
      <c r="A113" s="429" t="s">
        <v>1795</v>
      </c>
      <c r="B113" s="429"/>
      <c r="C113" s="118">
        <v>71000000</v>
      </c>
      <c r="D113" s="118"/>
      <c r="E113" s="118"/>
    </row>
    <row r="114" spans="1:5" ht="22.5" customHeight="1">
      <c r="A114" s="116">
        <v>1</v>
      </c>
      <c r="B114" s="120" t="s">
        <v>1796</v>
      </c>
      <c r="C114" s="118">
        <v>71000000</v>
      </c>
      <c r="D114" s="118" t="s">
        <v>1454</v>
      </c>
      <c r="E114" s="118" t="s">
        <v>1635</v>
      </c>
    </row>
    <row r="115" spans="1:5" ht="22.5" customHeight="1">
      <c r="A115" s="423" t="s">
        <v>1797</v>
      </c>
      <c r="B115" s="423"/>
      <c r="C115" s="319">
        <f>SUM(C116:C126)</f>
        <v>182540000</v>
      </c>
      <c r="D115" s="319"/>
      <c r="E115" s="319"/>
    </row>
    <row r="116" spans="1:5" ht="22.5" customHeight="1">
      <c r="A116" s="116">
        <v>1</v>
      </c>
      <c r="B116" s="120" t="s">
        <v>1524</v>
      </c>
      <c r="C116" s="118">
        <v>4500000</v>
      </c>
      <c r="D116" s="118" t="s">
        <v>1454</v>
      </c>
      <c r="E116" s="118" t="s">
        <v>1464</v>
      </c>
    </row>
    <row r="117" spans="1:5" ht="22.5" customHeight="1">
      <c r="A117" s="116">
        <v>2</v>
      </c>
      <c r="B117" s="120" t="s">
        <v>1525</v>
      </c>
      <c r="C117" s="118">
        <v>6000000</v>
      </c>
      <c r="D117" s="118" t="s">
        <v>1454</v>
      </c>
      <c r="E117" s="118" t="s">
        <v>1464</v>
      </c>
    </row>
    <row r="118" spans="1:5" ht="22.5" customHeight="1">
      <c r="A118" s="116">
        <v>3</v>
      </c>
      <c r="B118" s="321" t="s">
        <v>1798</v>
      </c>
      <c r="C118" s="118">
        <f>40000000-2000000-10000000</f>
        <v>28000000</v>
      </c>
      <c r="D118" s="118" t="s">
        <v>1454</v>
      </c>
      <c r="E118" s="118" t="s">
        <v>1526</v>
      </c>
    </row>
    <row r="119" spans="1:5" ht="22.5" customHeight="1">
      <c r="A119" s="116">
        <v>4</v>
      </c>
      <c r="B119" s="120" t="s">
        <v>1799</v>
      </c>
      <c r="C119" s="118">
        <v>20000000</v>
      </c>
      <c r="D119" s="118" t="s">
        <v>1827</v>
      </c>
      <c r="E119" s="118" t="s">
        <v>1839</v>
      </c>
    </row>
    <row r="120" spans="1:5" ht="22.5" customHeight="1">
      <c r="A120" s="116">
        <v>5</v>
      </c>
      <c r="B120" s="120" t="s">
        <v>1527</v>
      </c>
      <c r="C120" s="118">
        <v>1640000</v>
      </c>
      <c r="D120" s="118" t="s">
        <v>1528</v>
      </c>
      <c r="E120" s="118" t="s">
        <v>1529</v>
      </c>
    </row>
    <row r="121" spans="1:5" ht="22.5" customHeight="1">
      <c r="A121" s="116">
        <v>6</v>
      </c>
      <c r="B121" s="118" t="s">
        <v>1800</v>
      </c>
      <c r="C121" s="118">
        <v>2000000</v>
      </c>
      <c r="D121" s="118" t="s">
        <v>1454</v>
      </c>
      <c r="E121" s="120" t="s">
        <v>1840</v>
      </c>
    </row>
    <row r="122" spans="1:5" ht="27" customHeight="1">
      <c r="A122" s="116">
        <v>7</v>
      </c>
      <c r="B122" s="118" t="s">
        <v>1801</v>
      </c>
      <c r="C122" s="118">
        <v>40000000</v>
      </c>
      <c r="D122" s="327" t="s">
        <v>1844</v>
      </c>
      <c r="E122" s="120" t="s">
        <v>1841</v>
      </c>
    </row>
    <row r="123" spans="1:5" ht="22.5" customHeight="1">
      <c r="A123" s="116">
        <v>8</v>
      </c>
      <c r="B123" s="120" t="s">
        <v>1802</v>
      </c>
      <c r="C123" s="118">
        <v>79000000</v>
      </c>
      <c r="D123" s="118" t="s">
        <v>1828</v>
      </c>
      <c r="E123" s="118" t="s">
        <v>1842</v>
      </c>
    </row>
    <row r="124" spans="1:5" ht="24" customHeight="1">
      <c r="A124" s="116">
        <v>9</v>
      </c>
      <c r="B124" s="118" t="s">
        <v>1803</v>
      </c>
      <c r="C124" s="118">
        <v>200000</v>
      </c>
      <c r="D124" s="118" t="s">
        <v>1454</v>
      </c>
      <c r="E124" s="118" t="s">
        <v>1636</v>
      </c>
    </row>
    <row r="125" spans="1:5" ht="24" customHeight="1">
      <c r="A125" s="116">
        <v>10</v>
      </c>
      <c r="B125" s="118" t="s">
        <v>1804</v>
      </c>
      <c r="C125" s="118">
        <v>200000</v>
      </c>
      <c r="D125" s="118" t="s">
        <v>1454</v>
      </c>
      <c r="E125" s="118" t="s">
        <v>1637</v>
      </c>
    </row>
    <row r="126" spans="1:5" ht="24" customHeight="1">
      <c r="A126" s="116">
        <v>11</v>
      </c>
      <c r="B126" s="320" t="s">
        <v>1805</v>
      </c>
      <c r="C126" s="118">
        <v>1000000</v>
      </c>
      <c r="D126" s="118" t="s">
        <v>1829</v>
      </c>
      <c r="E126" s="118" t="s">
        <v>1749</v>
      </c>
    </row>
    <row r="127" spans="1:5" ht="28.5" customHeight="1">
      <c r="A127" s="423" t="s">
        <v>1806</v>
      </c>
      <c r="B127" s="423"/>
      <c r="C127" s="319">
        <v>50000000</v>
      </c>
      <c r="D127" s="324" t="s">
        <v>1454</v>
      </c>
      <c r="E127" s="324" t="s">
        <v>1843</v>
      </c>
    </row>
    <row r="128" spans="1:5" ht="23.25" customHeight="1">
      <c r="A128" s="427" t="s">
        <v>54</v>
      </c>
      <c r="B128" s="427"/>
      <c r="C128" s="325">
        <f>C5+C20+C28+C36+C61+C97+C115+C127</f>
        <v>1062050900</v>
      </c>
      <c r="D128" s="319"/>
      <c r="E128" s="319"/>
    </row>
  </sheetData>
  <mergeCells count="14">
    <mergeCell ref="A128:B128"/>
    <mergeCell ref="A112:B112"/>
    <mergeCell ref="A113:B113"/>
    <mergeCell ref="A115:B115"/>
    <mergeCell ref="A28:B28"/>
    <mergeCell ref="A36:B36"/>
    <mergeCell ref="A97:B97"/>
    <mergeCell ref="A98:B98"/>
    <mergeCell ref="A61:B61"/>
    <mergeCell ref="A5:B5"/>
    <mergeCell ref="A20:B20"/>
    <mergeCell ref="A2:E2"/>
    <mergeCell ref="A127:B127"/>
    <mergeCell ref="E63:E65"/>
  </mergeCells>
  <phoneticPr fontId="81" type="noConversion"/>
  <printOptions horizontalCentered="1"/>
  <pageMargins left="0.15748031496062992" right="0.19685039370078741" top="0.59055118110236227" bottom="0.59055118110236227" header="0.51181102362204722" footer="0.51181102362204722"/>
  <pageSetup paperSize="9" orientation="landscape" r:id="rId1"/>
</worksheet>
</file>

<file path=xl/worksheets/sheet11.xml><?xml version="1.0" encoding="utf-8"?>
<worksheet xmlns="http://schemas.openxmlformats.org/spreadsheetml/2006/main" xmlns:r="http://schemas.openxmlformats.org/officeDocument/2006/relationships">
  <sheetPr>
    <pageSetUpPr autoPageBreaks="0"/>
  </sheetPr>
  <dimension ref="A1:B153"/>
  <sheetViews>
    <sheetView showZeros="0" workbookViewId="0">
      <pane ySplit="4" topLeftCell="A32" activePane="bottomLeft" state="frozen"/>
      <selection pane="bottomLeft" activeCell="B52" sqref="B52"/>
    </sheetView>
  </sheetViews>
  <sheetFormatPr defaultRowHeight="14.25"/>
  <cols>
    <col min="1" max="1" width="56.5" style="154" customWidth="1"/>
    <col min="2" max="2" width="26" style="362" customWidth="1"/>
    <col min="3" max="256" width="9" style="149"/>
    <col min="257" max="257" width="56.5" style="149" customWidth="1"/>
    <col min="258" max="258" width="26" style="149" customWidth="1"/>
    <col min="259" max="512" width="9" style="149"/>
    <col min="513" max="513" width="56.5" style="149" customWidth="1"/>
    <col min="514" max="514" width="26" style="149" customWidth="1"/>
    <col min="515" max="768" width="9" style="149"/>
    <col min="769" max="769" width="56.5" style="149" customWidth="1"/>
    <col min="770" max="770" width="26" style="149" customWidth="1"/>
    <col min="771" max="1024" width="9" style="149"/>
    <col min="1025" max="1025" width="56.5" style="149" customWidth="1"/>
    <col min="1026" max="1026" width="26" style="149" customWidth="1"/>
    <col min="1027" max="1280" width="9" style="149"/>
    <col min="1281" max="1281" width="56.5" style="149" customWidth="1"/>
    <col min="1282" max="1282" width="26" style="149" customWidth="1"/>
    <col min="1283" max="1536" width="9" style="149"/>
    <col min="1537" max="1537" width="56.5" style="149" customWidth="1"/>
    <col min="1538" max="1538" width="26" style="149" customWidth="1"/>
    <col min="1539" max="1792" width="9" style="149"/>
    <col min="1793" max="1793" width="56.5" style="149" customWidth="1"/>
    <col min="1794" max="1794" width="26" style="149" customWidth="1"/>
    <col min="1795" max="2048" width="9" style="149"/>
    <col min="2049" max="2049" width="56.5" style="149" customWidth="1"/>
    <col min="2050" max="2050" width="26" style="149" customWidth="1"/>
    <col min="2051" max="2304" width="9" style="149"/>
    <col min="2305" max="2305" width="56.5" style="149" customWidth="1"/>
    <col min="2306" max="2306" width="26" style="149" customWidth="1"/>
    <col min="2307" max="2560" width="9" style="149"/>
    <col min="2561" max="2561" width="56.5" style="149" customWidth="1"/>
    <col min="2562" max="2562" width="26" style="149" customWidth="1"/>
    <col min="2563" max="2816" width="9" style="149"/>
    <col min="2817" max="2817" width="56.5" style="149" customWidth="1"/>
    <col min="2818" max="2818" width="26" style="149" customWidth="1"/>
    <col min="2819" max="3072" width="9" style="149"/>
    <col min="3073" max="3073" width="56.5" style="149" customWidth="1"/>
    <col min="3074" max="3074" width="26" style="149" customWidth="1"/>
    <col min="3075" max="3328" width="9" style="149"/>
    <col min="3329" max="3329" width="56.5" style="149" customWidth="1"/>
    <col min="3330" max="3330" width="26" style="149" customWidth="1"/>
    <col min="3331" max="3584" width="9" style="149"/>
    <col min="3585" max="3585" width="56.5" style="149" customWidth="1"/>
    <col min="3586" max="3586" width="26" style="149" customWidth="1"/>
    <col min="3587" max="3840" width="9" style="149"/>
    <col min="3841" max="3841" width="56.5" style="149" customWidth="1"/>
    <col min="3842" max="3842" width="26" style="149" customWidth="1"/>
    <col min="3843" max="4096" width="9" style="149"/>
    <col min="4097" max="4097" width="56.5" style="149" customWidth="1"/>
    <col min="4098" max="4098" width="26" style="149" customWidth="1"/>
    <col min="4099" max="4352" width="9" style="149"/>
    <col min="4353" max="4353" width="56.5" style="149" customWidth="1"/>
    <col min="4354" max="4354" width="26" style="149" customWidth="1"/>
    <col min="4355" max="4608" width="9" style="149"/>
    <col min="4609" max="4609" width="56.5" style="149" customWidth="1"/>
    <col min="4610" max="4610" width="26" style="149" customWidth="1"/>
    <col min="4611" max="4864" width="9" style="149"/>
    <col min="4865" max="4865" width="56.5" style="149" customWidth="1"/>
    <col min="4866" max="4866" width="26" style="149" customWidth="1"/>
    <col min="4867" max="5120" width="9" style="149"/>
    <col min="5121" max="5121" width="56.5" style="149" customWidth="1"/>
    <col min="5122" max="5122" width="26" style="149" customWidth="1"/>
    <col min="5123" max="5376" width="9" style="149"/>
    <col min="5377" max="5377" width="56.5" style="149" customWidth="1"/>
    <col min="5378" max="5378" width="26" style="149" customWidth="1"/>
    <col min="5379" max="5632" width="9" style="149"/>
    <col min="5633" max="5633" width="56.5" style="149" customWidth="1"/>
    <col min="5634" max="5634" width="26" style="149" customWidth="1"/>
    <col min="5635" max="5888" width="9" style="149"/>
    <col min="5889" max="5889" width="56.5" style="149" customWidth="1"/>
    <col min="5890" max="5890" width="26" style="149" customWidth="1"/>
    <col min="5891" max="6144" width="9" style="149"/>
    <col min="6145" max="6145" width="56.5" style="149" customWidth="1"/>
    <col min="6146" max="6146" width="26" style="149" customWidth="1"/>
    <col min="6147" max="6400" width="9" style="149"/>
    <col min="6401" max="6401" width="56.5" style="149" customWidth="1"/>
    <col min="6402" max="6402" width="26" style="149" customWidth="1"/>
    <col min="6403" max="6656" width="9" style="149"/>
    <col min="6657" max="6657" width="56.5" style="149" customWidth="1"/>
    <col min="6658" max="6658" width="26" style="149" customWidth="1"/>
    <col min="6659" max="6912" width="9" style="149"/>
    <col min="6913" max="6913" width="56.5" style="149" customWidth="1"/>
    <col min="6914" max="6914" width="26" style="149" customWidth="1"/>
    <col min="6915" max="7168" width="9" style="149"/>
    <col min="7169" max="7169" width="56.5" style="149" customWidth="1"/>
    <col min="7170" max="7170" width="26" style="149" customWidth="1"/>
    <col min="7171" max="7424" width="9" style="149"/>
    <col min="7425" max="7425" width="56.5" style="149" customWidth="1"/>
    <col min="7426" max="7426" width="26" style="149" customWidth="1"/>
    <col min="7427" max="7680" width="9" style="149"/>
    <col min="7681" max="7681" width="56.5" style="149" customWidth="1"/>
    <col min="7682" max="7682" width="26" style="149" customWidth="1"/>
    <col min="7683" max="7936" width="9" style="149"/>
    <col min="7937" max="7937" width="56.5" style="149" customWidth="1"/>
    <col min="7938" max="7938" width="26" style="149" customWidth="1"/>
    <col min="7939" max="8192" width="9" style="149"/>
    <col min="8193" max="8193" width="56.5" style="149" customWidth="1"/>
    <col min="8194" max="8194" width="26" style="149" customWidth="1"/>
    <col min="8195" max="8448" width="9" style="149"/>
    <col min="8449" max="8449" width="56.5" style="149" customWidth="1"/>
    <col min="8450" max="8450" width="26" style="149" customWidth="1"/>
    <col min="8451" max="8704" width="9" style="149"/>
    <col min="8705" max="8705" width="56.5" style="149" customWidth="1"/>
    <col min="8706" max="8706" width="26" style="149" customWidth="1"/>
    <col min="8707" max="8960" width="9" style="149"/>
    <col min="8961" max="8961" width="56.5" style="149" customWidth="1"/>
    <col min="8962" max="8962" width="26" style="149" customWidth="1"/>
    <col min="8963" max="9216" width="9" style="149"/>
    <col min="9217" max="9217" width="56.5" style="149" customWidth="1"/>
    <col min="9218" max="9218" width="26" style="149" customWidth="1"/>
    <col min="9219" max="9472" width="9" style="149"/>
    <col min="9473" max="9473" width="56.5" style="149" customWidth="1"/>
    <col min="9474" max="9474" width="26" style="149" customWidth="1"/>
    <col min="9475" max="9728" width="9" style="149"/>
    <col min="9729" max="9729" width="56.5" style="149" customWidth="1"/>
    <col min="9730" max="9730" width="26" style="149" customWidth="1"/>
    <col min="9731" max="9984" width="9" style="149"/>
    <col min="9985" max="9985" width="56.5" style="149" customWidth="1"/>
    <col min="9986" max="9986" width="26" style="149" customWidth="1"/>
    <col min="9987" max="10240" width="9" style="149"/>
    <col min="10241" max="10241" width="56.5" style="149" customWidth="1"/>
    <col min="10242" max="10242" width="26" style="149" customWidth="1"/>
    <col min="10243" max="10496" width="9" style="149"/>
    <col min="10497" max="10497" width="56.5" style="149" customWidth="1"/>
    <col min="10498" max="10498" width="26" style="149" customWidth="1"/>
    <col min="10499" max="10752" width="9" style="149"/>
    <col min="10753" max="10753" width="56.5" style="149" customWidth="1"/>
    <col min="10754" max="10754" width="26" style="149" customWidth="1"/>
    <col min="10755" max="11008" width="9" style="149"/>
    <col min="11009" max="11009" width="56.5" style="149" customWidth="1"/>
    <col min="11010" max="11010" width="26" style="149" customWidth="1"/>
    <col min="11011" max="11264" width="9" style="149"/>
    <col min="11265" max="11265" width="56.5" style="149" customWidth="1"/>
    <col min="11266" max="11266" width="26" style="149" customWidth="1"/>
    <col min="11267" max="11520" width="9" style="149"/>
    <col min="11521" max="11521" width="56.5" style="149" customWidth="1"/>
    <col min="11522" max="11522" width="26" style="149" customWidth="1"/>
    <col min="11523" max="11776" width="9" style="149"/>
    <col min="11777" max="11777" width="56.5" style="149" customWidth="1"/>
    <col min="11778" max="11778" width="26" style="149" customWidth="1"/>
    <col min="11779" max="12032" width="9" style="149"/>
    <col min="12033" max="12033" width="56.5" style="149" customWidth="1"/>
    <col min="12034" max="12034" width="26" style="149" customWidth="1"/>
    <col min="12035" max="12288" width="9" style="149"/>
    <col min="12289" max="12289" width="56.5" style="149" customWidth="1"/>
    <col min="12290" max="12290" width="26" style="149" customWidth="1"/>
    <col min="12291" max="12544" width="9" style="149"/>
    <col min="12545" max="12545" width="56.5" style="149" customWidth="1"/>
    <col min="12546" max="12546" width="26" style="149" customWidth="1"/>
    <col min="12547" max="12800" width="9" style="149"/>
    <col min="12801" max="12801" width="56.5" style="149" customWidth="1"/>
    <col min="12802" max="12802" width="26" style="149" customWidth="1"/>
    <col min="12803" max="13056" width="9" style="149"/>
    <col min="13057" max="13057" width="56.5" style="149" customWidth="1"/>
    <col min="13058" max="13058" width="26" style="149" customWidth="1"/>
    <col min="13059" max="13312" width="9" style="149"/>
    <col min="13313" max="13313" width="56.5" style="149" customWidth="1"/>
    <col min="13314" max="13314" width="26" style="149" customWidth="1"/>
    <col min="13315" max="13568" width="9" style="149"/>
    <col min="13569" max="13569" width="56.5" style="149" customWidth="1"/>
    <col min="13570" max="13570" width="26" style="149" customWidth="1"/>
    <col min="13571" max="13824" width="9" style="149"/>
    <col min="13825" max="13825" width="56.5" style="149" customWidth="1"/>
    <col min="13826" max="13826" width="26" style="149" customWidth="1"/>
    <col min="13827" max="14080" width="9" style="149"/>
    <col min="14081" max="14081" width="56.5" style="149" customWidth="1"/>
    <col min="14082" max="14082" width="26" style="149" customWidth="1"/>
    <col min="14083" max="14336" width="9" style="149"/>
    <col min="14337" max="14337" width="56.5" style="149" customWidth="1"/>
    <col min="14338" max="14338" width="26" style="149" customWidth="1"/>
    <col min="14339" max="14592" width="9" style="149"/>
    <col min="14593" max="14593" width="56.5" style="149" customWidth="1"/>
    <col min="14594" max="14594" width="26" style="149" customWidth="1"/>
    <col min="14595" max="14848" width="9" style="149"/>
    <col min="14849" max="14849" width="56.5" style="149" customWidth="1"/>
    <col min="14850" max="14850" width="26" style="149" customWidth="1"/>
    <col min="14851" max="15104" width="9" style="149"/>
    <col min="15105" max="15105" width="56.5" style="149" customWidth="1"/>
    <col min="15106" max="15106" width="26" style="149" customWidth="1"/>
    <col min="15107" max="15360" width="9" style="149"/>
    <col min="15361" max="15361" width="56.5" style="149" customWidth="1"/>
    <col min="15362" max="15362" width="26" style="149" customWidth="1"/>
    <col min="15363" max="15616" width="9" style="149"/>
    <col min="15617" max="15617" width="56.5" style="149" customWidth="1"/>
    <col min="15618" max="15618" width="26" style="149" customWidth="1"/>
    <col min="15619" max="15872" width="9" style="149"/>
    <col min="15873" max="15873" width="56.5" style="149" customWidth="1"/>
    <col min="15874" max="15874" width="26" style="149" customWidth="1"/>
    <col min="15875" max="16128" width="9" style="149"/>
    <col min="16129" max="16129" width="56.5" style="149" customWidth="1"/>
    <col min="16130" max="16130" width="26" style="149" customWidth="1"/>
    <col min="16131" max="16384" width="9" style="149"/>
  </cols>
  <sheetData>
    <row r="1" spans="1:2" s="148" customFormat="1" ht="24.75" customHeight="1">
      <c r="A1" s="111" t="s">
        <v>1596</v>
      </c>
      <c r="B1" s="357"/>
    </row>
    <row r="2" spans="1:2" ht="33.950000000000003" customHeight="1">
      <c r="A2" s="430" t="s">
        <v>1852</v>
      </c>
      <c r="B2" s="430"/>
    </row>
    <row r="3" spans="1:2" ht="16.5" customHeight="1">
      <c r="A3" s="150"/>
      <c r="B3" s="358" t="s">
        <v>2</v>
      </c>
    </row>
    <row r="4" spans="1:2" s="151" customFormat="1" ht="29.25" customHeight="1">
      <c r="A4" s="88" t="s">
        <v>1284</v>
      </c>
      <c r="B4" s="359" t="s">
        <v>1892</v>
      </c>
    </row>
    <row r="5" spans="1:2" ht="19.5" customHeight="1">
      <c r="A5" s="374" t="s">
        <v>1285</v>
      </c>
      <c r="B5" s="373">
        <f>B6+B25+B27+B43+B52</f>
        <v>145606</v>
      </c>
    </row>
    <row r="6" spans="1:2" s="152" customFormat="1" ht="19.5" customHeight="1">
      <c r="A6" s="371" t="s">
        <v>1903</v>
      </c>
      <c r="B6" s="372">
        <f>B7+B8+B11+B12+B13+B16+B20+B24</f>
        <v>12620</v>
      </c>
    </row>
    <row r="7" spans="1:2" ht="19.5" customHeight="1">
      <c r="A7" s="89" t="s">
        <v>1638</v>
      </c>
      <c r="B7" s="368">
        <v>235</v>
      </c>
    </row>
    <row r="8" spans="1:2" ht="19.5" customHeight="1">
      <c r="A8" s="89" t="s">
        <v>1639</v>
      </c>
      <c r="B8" s="368">
        <v>7750</v>
      </c>
    </row>
    <row r="9" spans="1:2" ht="19.5" customHeight="1">
      <c r="A9" s="89" t="s">
        <v>1640</v>
      </c>
      <c r="B9" s="368">
        <v>5050</v>
      </c>
    </row>
    <row r="10" spans="1:2" ht="19.5" customHeight="1">
      <c r="A10" s="89" t="s">
        <v>1641</v>
      </c>
      <c r="B10" s="368">
        <v>2700</v>
      </c>
    </row>
    <row r="11" spans="1:2" ht="19.5" customHeight="1">
      <c r="A11" s="89" t="s">
        <v>1642</v>
      </c>
      <c r="B11" s="368">
        <v>460</v>
      </c>
    </row>
    <row r="12" spans="1:2" ht="19.5" customHeight="1">
      <c r="A12" s="89" t="s">
        <v>1643</v>
      </c>
      <c r="B12" s="368">
        <v>0</v>
      </c>
    </row>
    <row r="13" spans="1:2" ht="19.5" customHeight="1">
      <c r="A13" s="89" t="s">
        <v>1644</v>
      </c>
      <c r="B13" s="368">
        <v>710</v>
      </c>
    </row>
    <row r="14" spans="1:2" ht="19.5" customHeight="1">
      <c r="A14" s="89" t="s">
        <v>1640</v>
      </c>
      <c r="B14" s="368">
        <v>285</v>
      </c>
    </row>
    <row r="15" spans="1:2" ht="19.5" customHeight="1">
      <c r="A15" s="89" t="s">
        <v>1641</v>
      </c>
      <c r="B15" s="368">
        <v>425</v>
      </c>
    </row>
    <row r="16" spans="1:2" ht="19.5" customHeight="1">
      <c r="A16" s="89" t="s">
        <v>1645</v>
      </c>
      <c r="B16" s="368">
        <v>715</v>
      </c>
    </row>
    <row r="17" spans="1:2" ht="19.5" customHeight="1">
      <c r="A17" s="89" t="s">
        <v>1646</v>
      </c>
      <c r="B17" s="368">
        <v>510</v>
      </c>
    </row>
    <row r="18" spans="1:2" ht="19.5" customHeight="1">
      <c r="A18" s="89" t="s">
        <v>1647</v>
      </c>
      <c r="B18" s="368">
        <v>150</v>
      </c>
    </row>
    <row r="19" spans="1:2" ht="19.5" customHeight="1">
      <c r="A19" s="89" t="s">
        <v>1648</v>
      </c>
      <c r="B19" s="368">
        <v>55</v>
      </c>
    </row>
    <row r="20" spans="1:2" ht="19.5" customHeight="1">
      <c r="A20" s="89" t="s">
        <v>1649</v>
      </c>
      <c r="B20" s="368">
        <f>B21+B22+B23</f>
        <v>2750</v>
      </c>
    </row>
    <row r="21" spans="1:2" ht="19.5" customHeight="1">
      <c r="A21" s="89" t="s">
        <v>1646</v>
      </c>
      <c r="B21" s="368">
        <v>540</v>
      </c>
    </row>
    <row r="22" spans="1:2" ht="19.5" customHeight="1">
      <c r="A22" s="89" t="s">
        <v>1650</v>
      </c>
      <c r="B22" s="368">
        <v>2200</v>
      </c>
    </row>
    <row r="23" spans="1:2" ht="19.5" customHeight="1">
      <c r="A23" s="89" t="s">
        <v>1651</v>
      </c>
      <c r="B23" s="368">
        <v>10</v>
      </c>
    </row>
    <row r="24" spans="1:2" ht="19.5" customHeight="1">
      <c r="A24" s="89" t="s">
        <v>1652</v>
      </c>
      <c r="B24" s="368">
        <v>0</v>
      </c>
    </row>
    <row r="25" spans="1:2" s="152" customFormat="1" ht="19.5" customHeight="1">
      <c r="A25" s="371" t="s">
        <v>1904</v>
      </c>
      <c r="B25" s="372">
        <f>B26</f>
        <v>227</v>
      </c>
    </row>
    <row r="26" spans="1:2" ht="30" customHeight="1">
      <c r="A26" s="90" t="s">
        <v>1653</v>
      </c>
      <c r="B26" s="368">
        <v>227</v>
      </c>
    </row>
    <row r="27" spans="1:2" s="152" customFormat="1" ht="19.5" customHeight="1">
      <c r="A27" s="371" t="s">
        <v>1905</v>
      </c>
      <c r="B27" s="372">
        <f>SUM(B28:B42)</f>
        <v>84557</v>
      </c>
    </row>
    <row r="28" spans="1:2" ht="19.5" customHeight="1">
      <c r="A28" s="90" t="s">
        <v>1654</v>
      </c>
      <c r="B28" s="368">
        <v>7610</v>
      </c>
    </row>
    <row r="29" spans="1:2" ht="19.5" customHeight="1">
      <c r="A29" s="89" t="s">
        <v>1655</v>
      </c>
      <c r="B29" s="368">
        <v>5200</v>
      </c>
    </row>
    <row r="30" spans="1:2" ht="19.5" customHeight="1">
      <c r="A30" s="90" t="s">
        <v>1656</v>
      </c>
      <c r="B30" s="368">
        <v>380</v>
      </c>
    </row>
    <row r="31" spans="1:2" ht="19.5" customHeight="1">
      <c r="A31" s="90" t="s">
        <v>1657</v>
      </c>
      <c r="B31" s="368">
        <v>860</v>
      </c>
    </row>
    <row r="32" spans="1:2" ht="19.5" customHeight="1">
      <c r="A32" s="90" t="s">
        <v>1658</v>
      </c>
      <c r="B32" s="368">
        <v>20</v>
      </c>
    </row>
    <row r="33" spans="1:2" ht="19.5" customHeight="1">
      <c r="A33" s="90" t="s">
        <v>1659</v>
      </c>
      <c r="B33" s="368">
        <v>530</v>
      </c>
    </row>
    <row r="34" spans="1:2" ht="19.5" customHeight="1">
      <c r="A34" s="90" t="s">
        <v>1660</v>
      </c>
      <c r="B34" s="368">
        <v>750</v>
      </c>
    </row>
    <row r="35" spans="1:2" ht="19.5" customHeight="1">
      <c r="A35" s="90" t="s">
        <v>1661</v>
      </c>
      <c r="B35" s="368">
        <v>18200</v>
      </c>
    </row>
    <row r="36" spans="1:2" ht="19.5" customHeight="1">
      <c r="A36" s="90" t="s">
        <v>1662</v>
      </c>
      <c r="B36" s="368">
        <v>2666</v>
      </c>
    </row>
    <row r="37" spans="1:2" ht="19.5" customHeight="1">
      <c r="A37" s="90" t="s">
        <v>1663</v>
      </c>
      <c r="B37" s="368">
        <v>39344</v>
      </c>
    </row>
    <row r="38" spans="1:2" ht="19.5" customHeight="1">
      <c r="A38" s="90" t="s">
        <v>1664</v>
      </c>
      <c r="B38" s="368">
        <v>200</v>
      </c>
    </row>
    <row r="39" spans="1:2" ht="19.5" customHeight="1">
      <c r="A39" s="90" t="s">
        <v>1665</v>
      </c>
      <c r="B39" s="368">
        <v>100</v>
      </c>
    </row>
    <row r="40" spans="1:2" ht="19.5" customHeight="1">
      <c r="A40" s="90" t="s">
        <v>1666</v>
      </c>
      <c r="B40" s="368">
        <v>7372</v>
      </c>
    </row>
    <row r="41" spans="1:2" ht="19.5" customHeight="1">
      <c r="A41" s="90" t="s">
        <v>1667</v>
      </c>
      <c r="B41" s="368">
        <v>1025</v>
      </c>
    </row>
    <row r="42" spans="1:2" ht="19.5" customHeight="1">
      <c r="A42" s="90" t="s">
        <v>1668</v>
      </c>
      <c r="B42" s="368">
        <v>300</v>
      </c>
    </row>
    <row r="43" spans="1:2" s="152" customFormat="1" ht="19.5" customHeight="1">
      <c r="A43" s="371" t="s">
        <v>1906</v>
      </c>
      <c r="B43" s="372">
        <f>B44+B45+B46+B50+B51</f>
        <v>16448</v>
      </c>
    </row>
    <row r="44" spans="1:2" ht="19.5" customHeight="1">
      <c r="A44" s="90" t="s">
        <v>1669</v>
      </c>
      <c r="B44" s="369">
        <v>4888</v>
      </c>
    </row>
    <row r="45" spans="1:2" ht="19.5" customHeight="1">
      <c r="A45" s="90" t="s">
        <v>1670</v>
      </c>
      <c r="B45" s="369">
        <v>6300</v>
      </c>
    </row>
    <row r="46" spans="1:2" ht="19.5" customHeight="1">
      <c r="A46" s="90" t="s">
        <v>1671</v>
      </c>
      <c r="B46" s="368">
        <f>B47+B48+B49</f>
        <v>3710</v>
      </c>
    </row>
    <row r="47" spans="1:2" ht="19.5" customHeight="1">
      <c r="A47" s="89" t="s">
        <v>1672</v>
      </c>
      <c r="B47" s="368">
        <v>1300</v>
      </c>
    </row>
    <row r="48" spans="1:2" ht="19.5" customHeight="1">
      <c r="A48" s="89" t="s">
        <v>1673</v>
      </c>
      <c r="B48" s="368">
        <v>1310</v>
      </c>
    </row>
    <row r="49" spans="1:2" s="153" customFormat="1" ht="19.5" customHeight="1">
      <c r="A49" s="89" t="s">
        <v>1674</v>
      </c>
      <c r="B49" s="368">
        <v>1100</v>
      </c>
    </row>
    <row r="50" spans="1:2" s="153" customFormat="1" ht="19.5" customHeight="1">
      <c r="A50" s="89" t="s">
        <v>1675</v>
      </c>
      <c r="B50" s="368">
        <v>1550</v>
      </c>
    </row>
    <row r="51" spans="1:2" s="153" customFormat="1" ht="19.5" customHeight="1">
      <c r="A51" s="89" t="s">
        <v>1676</v>
      </c>
      <c r="B51" s="368"/>
    </row>
    <row r="52" spans="1:2" s="152" customFormat="1" ht="19.5" customHeight="1">
      <c r="A52" s="371" t="s">
        <v>1907</v>
      </c>
      <c r="B52" s="372">
        <f>SUM(B53:B73)</f>
        <v>31754</v>
      </c>
    </row>
    <row r="53" spans="1:2" ht="19.5" customHeight="1">
      <c r="A53" s="89" t="s">
        <v>1677</v>
      </c>
      <c r="B53" s="368">
        <v>5341</v>
      </c>
    </row>
    <row r="54" spans="1:2" ht="19.5" customHeight="1">
      <c r="A54" s="91" t="s">
        <v>1678</v>
      </c>
      <c r="B54" s="368">
        <v>2700</v>
      </c>
    </row>
    <row r="55" spans="1:2" ht="19.5" customHeight="1">
      <c r="A55" s="91" t="s">
        <v>1679</v>
      </c>
      <c r="B55" s="368">
        <v>1717</v>
      </c>
    </row>
    <row r="56" spans="1:2" ht="19.5" customHeight="1">
      <c r="A56" s="91" t="s">
        <v>1680</v>
      </c>
      <c r="B56" s="368">
        <v>4310</v>
      </c>
    </row>
    <row r="57" spans="1:2" ht="19.5" customHeight="1">
      <c r="A57" s="91" t="s">
        <v>1681</v>
      </c>
      <c r="B57" s="368"/>
    </row>
    <row r="58" spans="1:2" ht="19.5" customHeight="1">
      <c r="A58" s="91" t="s">
        <v>1682</v>
      </c>
      <c r="B58" s="368">
        <v>780</v>
      </c>
    </row>
    <row r="59" spans="1:2" ht="19.5" customHeight="1">
      <c r="A59" s="91" t="s">
        <v>1683</v>
      </c>
      <c r="B59" s="368">
        <v>500</v>
      </c>
    </row>
    <row r="60" spans="1:2" ht="19.5" customHeight="1">
      <c r="A60" s="91" t="s">
        <v>1684</v>
      </c>
      <c r="B60" s="368">
        <v>37</v>
      </c>
    </row>
    <row r="61" spans="1:2" ht="19.5" customHeight="1">
      <c r="A61" s="91" t="s">
        <v>1685</v>
      </c>
      <c r="B61" s="368">
        <v>120</v>
      </c>
    </row>
    <row r="62" spans="1:2" ht="27" customHeight="1">
      <c r="A62" s="91" t="s">
        <v>1686</v>
      </c>
      <c r="B62" s="368">
        <v>455</v>
      </c>
    </row>
    <row r="63" spans="1:2" ht="19.5" customHeight="1">
      <c r="A63" s="91" t="s">
        <v>1687</v>
      </c>
      <c r="B63" s="368">
        <v>35</v>
      </c>
    </row>
    <row r="64" spans="1:2" ht="30" customHeight="1">
      <c r="A64" s="91" t="s">
        <v>1688</v>
      </c>
      <c r="B64" s="368">
        <v>31</v>
      </c>
    </row>
    <row r="65" spans="1:2" ht="19.5" customHeight="1">
      <c r="A65" s="91" t="s">
        <v>1689</v>
      </c>
      <c r="B65" s="370"/>
    </row>
    <row r="66" spans="1:2" ht="18" customHeight="1">
      <c r="A66" s="91" t="s">
        <v>1690</v>
      </c>
      <c r="B66" s="368">
        <v>78</v>
      </c>
    </row>
    <row r="67" spans="1:2" ht="19.5" customHeight="1">
      <c r="A67" s="91" t="s">
        <v>1691</v>
      </c>
      <c r="B67" s="368">
        <v>74</v>
      </c>
    </row>
    <row r="68" spans="1:2" ht="19.5" customHeight="1">
      <c r="A68" s="91" t="s">
        <v>1893</v>
      </c>
      <c r="B68" s="368">
        <v>420</v>
      </c>
    </row>
    <row r="69" spans="1:2" ht="19.5" customHeight="1">
      <c r="A69" s="91" t="s">
        <v>1894</v>
      </c>
      <c r="B69" s="368"/>
    </row>
    <row r="70" spans="1:2" ht="19.5" customHeight="1">
      <c r="A70" s="91" t="s">
        <v>1895</v>
      </c>
      <c r="B70" s="368">
        <v>10400</v>
      </c>
    </row>
    <row r="71" spans="1:2" ht="19.5" customHeight="1">
      <c r="A71" s="91" t="s">
        <v>1896</v>
      </c>
      <c r="B71" s="368">
        <v>1600</v>
      </c>
    </row>
    <row r="72" spans="1:2" ht="19.5" customHeight="1">
      <c r="A72" s="91" t="s">
        <v>1897</v>
      </c>
      <c r="B72" s="368">
        <v>2692</v>
      </c>
    </row>
    <row r="73" spans="1:2" ht="19.5" customHeight="1">
      <c r="A73" s="91" t="s">
        <v>1898</v>
      </c>
      <c r="B73" s="368">
        <v>464</v>
      </c>
    </row>
    <row r="74" spans="1:2" ht="19.5" customHeight="1">
      <c r="A74" s="92"/>
      <c r="B74" s="360"/>
    </row>
    <row r="75" spans="1:2" ht="24.95" customHeight="1">
      <c r="A75" s="92"/>
      <c r="B75" s="360"/>
    </row>
    <row r="76" spans="1:2" ht="24.95" customHeight="1">
      <c r="A76" s="92"/>
      <c r="B76" s="360"/>
    </row>
    <row r="77" spans="1:2" ht="38.25" customHeight="1">
      <c r="A77" s="92"/>
      <c r="B77" s="360"/>
    </row>
    <row r="78" spans="1:2" ht="24.95" customHeight="1">
      <c r="A78" s="92"/>
      <c r="B78" s="360"/>
    </row>
    <row r="79" spans="1:2" ht="24.95" customHeight="1">
      <c r="A79" s="92"/>
      <c r="B79" s="360"/>
    </row>
    <row r="80" spans="1:2" ht="24.95" customHeight="1">
      <c r="A80" s="92"/>
      <c r="B80" s="360"/>
    </row>
    <row r="81" spans="1:2" ht="24.95" customHeight="1">
      <c r="A81" s="92"/>
      <c r="B81" s="360"/>
    </row>
    <row r="82" spans="1:2" ht="24.95" customHeight="1">
      <c r="A82" s="92"/>
      <c r="B82" s="360"/>
    </row>
    <row r="83" spans="1:2" ht="24.95" customHeight="1">
      <c r="A83" s="92"/>
      <c r="B83" s="360"/>
    </row>
    <row r="84" spans="1:2" ht="24.95" customHeight="1">
      <c r="A84" s="92"/>
      <c r="B84" s="360"/>
    </row>
    <row r="85" spans="1:2" ht="24.95" customHeight="1">
      <c r="A85" s="92"/>
      <c r="B85" s="360"/>
    </row>
    <row r="86" spans="1:2" ht="24.95" customHeight="1">
      <c r="A86" s="92"/>
      <c r="B86" s="360"/>
    </row>
    <row r="87" spans="1:2" ht="24.95" customHeight="1">
      <c r="A87" s="92"/>
      <c r="B87" s="360"/>
    </row>
    <row r="88" spans="1:2" ht="24.95" customHeight="1">
      <c r="A88" s="92"/>
      <c r="B88" s="360"/>
    </row>
    <row r="89" spans="1:2" ht="24.95" customHeight="1">
      <c r="A89" s="92"/>
      <c r="B89" s="360"/>
    </row>
    <row r="90" spans="1:2" ht="24.95" customHeight="1">
      <c r="A90" s="92"/>
      <c r="B90" s="360"/>
    </row>
    <row r="91" spans="1:2" ht="24.95" customHeight="1">
      <c r="A91" s="92"/>
      <c r="B91" s="360"/>
    </row>
    <row r="92" spans="1:2" ht="24.95" customHeight="1">
      <c r="A92" s="92"/>
      <c r="B92" s="360"/>
    </row>
    <row r="93" spans="1:2" ht="24.95" customHeight="1">
      <c r="A93" s="92"/>
      <c r="B93" s="360"/>
    </row>
    <row r="94" spans="1:2" ht="24.95" customHeight="1">
      <c r="A94" s="92"/>
      <c r="B94" s="360"/>
    </row>
    <row r="95" spans="1:2" ht="24.95" customHeight="1">
      <c r="A95" s="92"/>
      <c r="B95" s="360"/>
    </row>
    <row r="96" spans="1:2" ht="24.95" customHeight="1">
      <c r="A96" s="92"/>
      <c r="B96" s="360"/>
    </row>
    <row r="97" spans="1:2" ht="24.95" customHeight="1">
      <c r="A97" s="92"/>
      <c r="B97" s="360"/>
    </row>
    <row r="98" spans="1:2" ht="24.95" customHeight="1">
      <c r="A98" s="92"/>
      <c r="B98" s="360"/>
    </row>
    <row r="99" spans="1:2" ht="24.95" customHeight="1">
      <c r="A99" s="92"/>
      <c r="B99" s="360"/>
    </row>
    <row r="100" spans="1:2" ht="24.95" customHeight="1">
      <c r="A100" s="92"/>
      <c r="B100" s="360"/>
    </row>
    <row r="101" spans="1:2" ht="24.95" customHeight="1">
      <c r="A101" s="92"/>
      <c r="B101" s="360"/>
    </row>
    <row r="102" spans="1:2" ht="24.95" customHeight="1">
      <c r="A102" s="92"/>
      <c r="B102" s="360"/>
    </row>
    <row r="103" spans="1:2" ht="24.95" customHeight="1">
      <c r="A103" s="92"/>
      <c r="B103" s="360"/>
    </row>
    <row r="104" spans="1:2" ht="24.95" customHeight="1">
      <c r="A104" s="92"/>
      <c r="B104" s="360"/>
    </row>
    <row r="105" spans="1:2" ht="24.95" customHeight="1">
      <c r="A105" s="92"/>
      <c r="B105" s="360"/>
    </row>
    <row r="106" spans="1:2" ht="24.95" customHeight="1">
      <c r="A106" s="92"/>
      <c r="B106" s="360"/>
    </row>
    <row r="107" spans="1:2" ht="24.95" customHeight="1">
      <c r="A107" s="92"/>
      <c r="B107" s="360"/>
    </row>
    <row r="108" spans="1:2" ht="24.95" customHeight="1">
      <c r="A108" s="92"/>
      <c r="B108" s="360"/>
    </row>
    <row r="109" spans="1:2" ht="24.95" customHeight="1">
      <c r="A109" s="92"/>
      <c r="B109" s="360"/>
    </row>
    <row r="110" spans="1:2" ht="24.95" customHeight="1">
      <c r="A110" s="92"/>
      <c r="B110" s="360"/>
    </row>
    <row r="111" spans="1:2" ht="24.95" customHeight="1">
      <c r="A111" s="92"/>
      <c r="B111" s="360"/>
    </row>
    <row r="112" spans="1:2" ht="24.95" customHeight="1">
      <c r="A112" s="92"/>
      <c r="B112" s="360"/>
    </row>
    <row r="113" spans="1:2" ht="24.95" customHeight="1">
      <c r="A113" s="92"/>
      <c r="B113" s="360"/>
    </row>
    <row r="114" spans="1:2" ht="24.95" customHeight="1">
      <c r="A114" s="92"/>
      <c r="B114" s="360"/>
    </row>
    <row r="115" spans="1:2" ht="24.95" customHeight="1">
      <c r="A115" s="92"/>
      <c r="B115" s="360"/>
    </row>
    <row r="116" spans="1:2" ht="24.95" customHeight="1">
      <c r="A116" s="92"/>
      <c r="B116" s="360"/>
    </row>
    <row r="117" spans="1:2" ht="24.95" customHeight="1">
      <c r="A117" s="92"/>
      <c r="B117" s="360"/>
    </row>
    <row r="118" spans="1:2" ht="24.95" customHeight="1">
      <c r="A118" s="92"/>
      <c r="B118" s="360"/>
    </row>
    <row r="119" spans="1:2" ht="24.95" customHeight="1">
      <c r="A119" s="92"/>
      <c r="B119" s="360"/>
    </row>
    <row r="120" spans="1:2" ht="24.95" customHeight="1">
      <c r="A120" s="92"/>
      <c r="B120" s="360"/>
    </row>
    <row r="121" spans="1:2" ht="24.95" customHeight="1">
      <c r="A121" s="92"/>
      <c r="B121" s="360"/>
    </row>
    <row r="122" spans="1:2" ht="24.95" customHeight="1">
      <c r="A122" s="92"/>
      <c r="B122" s="360"/>
    </row>
    <row r="123" spans="1:2" ht="24.95" customHeight="1">
      <c r="A123" s="92"/>
      <c r="B123" s="360"/>
    </row>
    <row r="124" spans="1:2" ht="24.95" customHeight="1">
      <c r="A124" s="92"/>
      <c r="B124" s="360"/>
    </row>
    <row r="125" spans="1:2" ht="24.95" customHeight="1">
      <c r="A125" s="92"/>
      <c r="B125" s="360"/>
    </row>
    <row r="126" spans="1:2" ht="24.95" customHeight="1">
      <c r="A126" s="92"/>
      <c r="B126" s="360"/>
    </row>
    <row r="127" spans="1:2" ht="24.95" customHeight="1">
      <c r="A127" s="92"/>
      <c r="B127" s="360"/>
    </row>
    <row r="128" spans="1:2" ht="24.95" customHeight="1">
      <c r="A128" s="92"/>
      <c r="B128" s="360"/>
    </row>
    <row r="129" spans="1:2" ht="24.95" customHeight="1">
      <c r="A129" s="92"/>
      <c r="B129" s="360"/>
    </row>
    <row r="130" spans="1:2" ht="24.95" customHeight="1">
      <c r="A130" s="92"/>
      <c r="B130" s="360"/>
    </row>
    <row r="131" spans="1:2" ht="24.95" customHeight="1">
      <c r="A131" s="92"/>
      <c r="B131" s="360"/>
    </row>
    <row r="132" spans="1:2" ht="24.95" customHeight="1">
      <c r="A132" s="92"/>
      <c r="B132" s="360"/>
    </row>
    <row r="133" spans="1:2" ht="24.95" customHeight="1">
      <c r="A133" s="92"/>
      <c r="B133" s="360"/>
    </row>
    <row r="134" spans="1:2" ht="24.95" customHeight="1">
      <c r="A134" s="92"/>
      <c r="B134" s="360"/>
    </row>
    <row r="135" spans="1:2" ht="24.95" customHeight="1">
      <c r="A135" s="92"/>
      <c r="B135" s="360"/>
    </row>
    <row r="136" spans="1:2" ht="24.95" customHeight="1">
      <c r="A136" s="93"/>
      <c r="B136" s="361"/>
    </row>
    <row r="137" spans="1:2" ht="24.95" customHeight="1">
      <c r="A137" s="93"/>
      <c r="B137" s="361"/>
    </row>
    <row r="138" spans="1:2" ht="24.95" customHeight="1">
      <c r="A138" s="93"/>
      <c r="B138" s="361"/>
    </row>
    <row r="139" spans="1:2" ht="24.95" customHeight="1">
      <c r="A139" s="93"/>
      <c r="B139" s="361"/>
    </row>
    <row r="140" spans="1:2" ht="24.95" customHeight="1">
      <c r="A140" s="93"/>
      <c r="B140" s="361"/>
    </row>
    <row r="141" spans="1:2" ht="24.95" customHeight="1">
      <c r="A141" s="93"/>
      <c r="B141" s="361"/>
    </row>
    <row r="142" spans="1:2" ht="24.95" customHeight="1">
      <c r="A142" s="93"/>
      <c r="B142" s="361"/>
    </row>
    <row r="143" spans="1:2" ht="24.95" customHeight="1">
      <c r="A143" s="93"/>
      <c r="B143" s="361"/>
    </row>
    <row r="144" spans="1:2" ht="24.95" customHeight="1">
      <c r="A144" s="93"/>
      <c r="B144" s="361"/>
    </row>
    <row r="145" ht="24.95" customHeight="1"/>
    <row r="146" ht="24.95" customHeight="1"/>
    <row r="147" ht="24.95" customHeight="1"/>
    <row r="148" ht="24.95" customHeight="1"/>
    <row r="149" ht="24.95" customHeight="1"/>
    <row r="150" ht="24.95" customHeight="1"/>
    <row r="151" ht="24.95" customHeight="1"/>
    <row r="152" ht="24.95" customHeight="1"/>
    <row r="153" ht="24.95" customHeight="1"/>
  </sheetData>
  <sheetProtection formatCells="0" formatColumns="0" formatRows="0" insertColumns="0" insertRows="0" insertHyperlinks="0" deleteColumns="0" deleteRows="0" sort="0" autoFilter="0" pivotTables="0"/>
  <mergeCells count="1">
    <mergeCell ref="A2:B2"/>
  </mergeCells>
  <phoneticPr fontId="81" type="noConversion"/>
  <dataValidations count="2">
    <dataValidation type="whole" errorStyle="warning" operator="greaterThanOrEqual" showInputMessage="1" showErrorMessage="1" errorTitle="预算安排缺口" error="预算安排存在缺口，请足额安排预算，或者详细说明缺口原因。" sqref="B7">
      <formula1>A7</formula1>
    </dataValidation>
    <dataValidation type="whole" operator="equal" showInputMessage="1" showErrorMessage="1" errorTitle="合计数错误" error="合计数与分项合计不一致。" sqref="B8">
      <formula1>B9+B10</formula1>
    </dataValidation>
  </dataValidations>
  <printOptions horizontalCentered="1"/>
  <pageMargins left="0.71" right="0.71" top="0.83" bottom="0.75" header="0.31" footer="0.31"/>
  <pageSetup paperSize="9" scale="90" orientation="portrait" horizontalDpi="300" verticalDpi="300" r:id="rId1"/>
  <headerFooter alignWithMargins="0">
    <oddFooter>&amp;C&amp;P</oddFooter>
  </headerFooter>
</worksheet>
</file>

<file path=xl/worksheets/sheet12.xml><?xml version="1.0" encoding="utf-8"?>
<worksheet xmlns="http://schemas.openxmlformats.org/spreadsheetml/2006/main" xmlns:r="http://schemas.openxmlformats.org/officeDocument/2006/relationships">
  <sheetPr>
    <pageSetUpPr autoPageBreaks="0"/>
  </sheetPr>
  <dimension ref="A1:B44"/>
  <sheetViews>
    <sheetView showZeros="0" workbookViewId="0">
      <selection activeCell="D26" sqref="D26"/>
    </sheetView>
  </sheetViews>
  <sheetFormatPr defaultRowHeight="14.25"/>
  <cols>
    <col min="1" max="1" width="47.25" style="161" customWidth="1"/>
    <col min="2" max="2" width="32.5" style="389" customWidth="1"/>
    <col min="3" max="256" width="9" style="149"/>
    <col min="257" max="257" width="47.25" style="149" customWidth="1"/>
    <col min="258" max="258" width="32.5" style="149" customWidth="1"/>
    <col min="259" max="512" width="9" style="149"/>
    <col min="513" max="513" width="47.25" style="149" customWidth="1"/>
    <col min="514" max="514" width="32.5" style="149" customWidth="1"/>
    <col min="515" max="768" width="9" style="149"/>
    <col min="769" max="769" width="47.25" style="149" customWidth="1"/>
    <col min="770" max="770" width="32.5" style="149" customWidth="1"/>
    <col min="771" max="1024" width="9" style="149"/>
    <col min="1025" max="1025" width="47.25" style="149" customWidth="1"/>
    <col min="1026" max="1026" width="32.5" style="149" customWidth="1"/>
    <col min="1027" max="1280" width="9" style="149"/>
    <col min="1281" max="1281" width="47.25" style="149" customWidth="1"/>
    <col min="1282" max="1282" width="32.5" style="149" customWidth="1"/>
    <col min="1283" max="1536" width="9" style="149"/>
    <col min="1537" max="1537" width="47.25" style="149" customWidth="1"/>
    <col min="1538" max="1538" width="32.5" style="149" customWidth="1"/>
    <col min="1539" max="1792" width="9" style="149"/>
    <col min="1793" max="1793" width="47.25" style="149" customWidth="1"/>
    <col min="1794" max="1794" width="32.5" style="149" customWidth="1"/>
    <col min="1795" max="2048" width="9" style="149"/>
    <col min="2049" max="2049" width="47.25" style="149" customWidth="1"/>
    <col min="2050" max="2050" width="32.5" style="149" customWidth="1"/>
    <col min="2051" max="2304" width="9" style="149"/>
    <col min="2305" max="2305" width="47.25" style="149" customWidth="1"/>
    <col min="2306" max="2306" width="32.5" style="149" customWidth="1"/>
    <col min="2307" max="2560" width="9" style="149"/>
    <col min="2561" max="2561" width="47.25" style="149" customWidth="1"/>
    <col min="2562" max="2562" width="32.5" style="149" customWidth="1"/>
    <col min="2563" max="2816" width="9" style="149"/>
    <col min="2817" max="2817" width="47.25" style="149" customWidth="1"/>
    <col min="2818" max="2818" width="32.5" style="149" customWidth="1"/>
    <col min="2819" max="3072" width="9" style="149"/>
    <col min="3073" max="3073" width="47.25" style="149" customWidth="1"/>
    <col min="3074" max="3074" width="32.5" style="149" customWidth="1"/>
    <col min="3075" max="3328" width="9" style="149"/>
    <col min="3329" max="3329" width="47.25" style="149" customWidth="1"/>
    <col min="3330" max="3330" width="32.5" style="149" customWidth="1"/>
    <col min="3331" max="3584" width="9" style="149"/>
    <col min="3585" max="3585" width="47.25" style="149" customWidth="1"/>
    <col min="3586" max="3586" width="32.5" style="149" customWidth="1"/>
    <col min="3587" max="3840" width="9" style="149"/>
    <col min="3841" max="3841" width="47.25" style="149" customWidth="1"/>
    <col min="3842" max="3842" width="32.5" style="149" customWidth="1"/>
    <col min="3843" max="4096" width="9" style="149"/>
    <col min="4097" max="4097" width="47.25" style="149" customWidth="1"/>
    <col min="4098" max="4098" width="32.5" style="149" customWidth="1"/>
    <col min="4099" max="4352" width="9" style="149"/>
    <col min="4353" max="4353" width="47.25" style="149" customWidth="1"/>
    <col min="4354" max="4354" width="32.5" style="149" customWidth="1"/>
    <col min="4355" max="4608" width="9" style="149"/>
    <col min="4609" max="4609" width="47.25" style="149" customWidth="1"/>
    <col min="4610" max="4610" width="32.5" style="149" customWidth="1"/>
    <col min="4611" max="4864" width="9" style="149"/>
    <col min="4865" max="4865" width="47.25" style="149" customWidth="1"/>
    <col min="4866" max="4866" width="32.5" style="149" customWidth="1"/>
    <col min="4867" max="5120" width="9" style="149"/>
    <col min="5121" max="5121" width="47.25" style="149" customWidth="1"/>
    <col min="5122" max="5122" width="32.5" style="149" customWidth="1"/>
    <col min="5123" max="5376" width="9" style="149"/>
    <col min="5377" max="5377" width="47.25" style="149" customWidth="1"/>
    <col min="5378" max="5378" width="32.5" style="149" customWidth="1"/>
    <col min="5379" max="5632" width="9" style="149"/>
    <col min="5633" max="5633" width="47.25" style="149" customWidth="1"/>
    <col min="5634" max="5634" width="32.5" style="149" customWidth="1"/>
    <col min="5635" max="5888" width="9" style="149"/>
    <col min="5889" max="5889" width="47.25" style="149" customWidth="1"/>
    <col min="5890" max="5890" width="32.5" style="149" customWidth="1"/>
    <col min="5891" max="6144" width="9" style="149"/>
    <col min="6145" max="6145" width="47.25" style="149" customWidth="1"/>
    <col min="6146" max="6146" width="32.5" style="149" customWidth="1"/>
    <col min="6147" max="6400" width="9" style="149"/>
    <col min="6401" max="6401" width="47.25" style="149" customWidth="1"/>
    <col min="6402" max="6402" width="32.5" style="149" customWidth="1"/>
    <col min="6403" max="6656" width="9" style="149"/>
    <col min="6657" max="6657" width="47.25" style="149" customWidth="1"/>
    <col min="6658" max="6658" width="32.5" style="149" customWidth="1"/>
    <col min="6659" max="6912" width="9" style="149"/>
    <col min="6913" max="6913" width="47.25" style="149" customWidth="1"/>
    <col min="6914" max="6914" width="32.5" style="149" customWidth="1"/>
    <col min="6915" max="7168" width="9" style="149"/>
    <col min="7169" max="7169" width="47.25" style="149" customWidth="1"/>
    <col min="7170" max="7170" width="32.5" style="149" customWidth="1"/>
    <col min="7171" max="7424" width="9" style="149"/>
    <col min="7425" max="7425" width="47.25" style="149" customWidth="1"/>
    <col min="7426" max="7426" width="32.5" style="149" customWidth="1"/>
    <col min="7427" max="7680" width="9" style="149"/>
    <col min="7681" max="7681" width="47.25" style="149" customWidth="1"/>
    <col min="7682" max="7682" width="32.5" style="149" customWidth="1"/>
    <col min="7683" max="7936" width="9" style="149"/>
    <col min="7937" max="7937" width="47.25" style="149" customWidth="1"/>
    <col min="7938" max="7938" width="32.5" style="149" customWidth="1"/>
    <col min="7939" max="8192" width="9" style="149"/>
    <col min="8193" max="8193" width="47.25" style="149" customWidth="1"/>
    <col min="8194" max="8194" width="32.5" style="149" customWidth="1"/>
    <col min="8195" max="8448" width="9" style="149"/>
    <col min="8449" max="8449" width="47.25" style="149" customWidth="1"/>
    <col min="8450" max="8450" width="32.5" style="149" customWidth="1"/>
    <col min="8451" max="8704" width="9" style="149"/>
    <col min="8705" max="8705" width="47.25" style="149" customWidth="1"/>
    <col min="8706" max="8706" width="32.5" style="149" customWidth="1"/>
    <col min="8707" max="8960" width="9" style="149"/>
    <col min="8961" max="8961" width="47.25" style="149" customWidth="1"/>
    <col min="8962" max="8962" width="32.5" style="149" customWidth="1"/>
    <col min="8963" max="9216" width="9" style="149"/>
    <col min="9217" max="9217" width="47.25" style="149" customWidth="1"/>
    <col min="9218" max="9218" width="32.5" style="149" customWidth="1"/>
    <col min="9219" max="9472" width="9" style="149"/>
    <col min="9473" max="9473" width="47.25" style="149" customWidth="1"/>
    <col min="9474" max="9474" width="32.5" style="149" customWidth="1"/>
    <col min="9475" max="9728" width="9" style="149"/>
    <col min="9729" max="9729" width="47.25" style="149" customWidth="1"/>
    <col min="9730" max="9730" width="32.5" style="149" customWidth="1"/>
    <col min="9731" max="9984" width="9" style="149"/>
    <col min="9985" max="9985" width="47.25" style="149" customWidth="1"/>
    <col min="9986" max="9986" width="32.5" style="149" customWidth="1"/>
    <col min="9987" max="10240" width="9" style="149"/>
    <col min="10241" max="10241" width="47.25" style="149" customWidth="1"/>
    <col min="10242" max="10242" width="32.5" style="149" customWidth="1"/>
    <col min="10243" max="10496" width="9" style="149"/>
    <col min="10497" max="10497" width="47.25" style="149" customWidth="1"/>
    <col min="10498" max="10498" width="32.5" style="149" customWidth="1"/>
    <col min="10499" max="10752" width="9" style="149"/>
    <col min="10753" max="10753" width="47.25" style="149" customWidth="1"/>
    <col min="10754" max="10754" width="32.5" style="149" customWidth="1"/>
    <col min="10755" max="11008" width="9" style="149"/>
    <col min="11009" max="11009" width="47.25" style="149" customWidth="1"/>
    <col min="11010" max="11010" width="32.5" style="149" customWidth="1"/>
    <col min="11011" max="11264" width="9" style="149"/>
    <col min="11265" max="11265" width="47.25" style="149" customWidth="1"/>
    <col min="11266" max="11266" width="32.5" style="149" customWidth="1"/>
    <col min="11267" max="11520" width="9" style="149"/>
    <col min="11521" max="11521" width="47.25" style="149" customWidth="1"/>
    <col min="11522" max="11522" width="32.5" style="149" customWidth="1"/>
    <col min="11523" max="11776" width="9" style="149"/>
    <col min="11777" max="11777" width="47.25" style="149" customWidth="1"/>
    <col min="11778" max="11778" width="32.5" style="149" customWidth="1"/>
    <col min="11779" max="12032" width="9" style="149"/>
    <col min="12033" max="12033" width="47.25" style="149" customWidth="1"/>
    <col min="12034" max="12034" width="32.5" style="149" customWidth="1"/>
    <col min="12035" max="12288" width="9" style="149"/>
    <col min="12289" max="12289" width="47.25" style="149" customWidth="1"/>
    <col min="12290" max="12290" width="32.5" style="149" customWidth="1"/>
    <col min="12291" max="12544" width="9" style="149"/>
    <col min="12545" max="12545" width="47.25" style="149" customWidth="1"/>
    <col min="12546" max="12546" width="32.5" style="149" customWidth="1"/>
    <col min="12547" max="12800" width="9" style="149"/>
    <col min="12801" max="12801" width="47.25" style="149" customWidth="1"/>
    <col min="12802" max="12802" width="32.5" style="149" customWidth="1"/>
    <col min="12803" max="13056" width="9" style="149"/>
    <col min="13057" max="13057" width="47.25" style="149" customWidth="1"/>
    <col min="13058" max="13058" width="32.5" style="149" customWidth="1"/>
    <col min="13059" max="13312" width="9" style="149"/>
    <col min="13313" max="13313" width="47.25" style="149" customWidth="1"/>
    <col min="13314" max="13314" width="32.5" style="149" customWidth="1"/>
    <col min="13315" max="13568" width="9" style="149"/>
    <col min="13569" max="13569" width="47.25" style="149" customWidth="1"/>
    <col min="13570" max="13570" width="32.5" style="149" customWidth="1"/>
    <col min="13571" max="13824" width="9" style="149"/>
    <col min="13825" max="13825" width="47.25" style="149" customWidth="1"/>
    <col min="13826" max="13826" width="32.5" style="149" customWidth="1"/>
    <col min="13827" max="14080" width="9" style="149"/>
    <col min="14081" max="14081" width="47.25" style="149" customWidth="1"/>
    <col min="14082" max="14082" width="32.5" style="149" customWidth="1"/>
    <col min="14083" max="14336" width="9" style="149"/>
    <col min="14337" max="14337" width="47.25" style="149" customWidth="1"/>
    <col min="14338" max="14338" width="32.5" style="149" customWidth="1"/>
    <col min="14339" max="14592" width="9" style="149"/>
    <col min="14593" max="14593" width="47.25" style="149" customWidth="1"/>
    <col min="14594" max="14594" width="32.5" style="149" customWidth="1"/>
    <col min="14595" max="14848" width="9" style="149"/>
    <col min="14849" max="14849" width="47.25" style="149" customWidth="1"/>
    <col min="14850" max="14850" width="32.5" style="149" customWidth="1"/>
    <col min="14851" max="15104" width="9" style="149"/>
    <col min="15105" max="15105" width="47.25" style="149" customWidth="1"/>
    <col min="15106" max="15106" width="32.5" style="149" customWidth="1"/>
    <col min="15107" max="15360" width="9" style="149"/>
    <col min="15361" max="15361" width="47.25" style="149" customWidth="1"/>
    <col min="15362" max="15362" width="32.5" style="149" customWidth="1"/>
    <col min="15363" max="15616" width="9" style="149"/>
    <col min="15617" max="15617" width="47.25" style="149" customWidth="1"/>
    <col min="15618" max="15618" width="32.5" style="149" customWidth="1"/>
    <col min="15619" max="15872" width="9" style="149"/>
    <col min="15873" max="15873" width="47.25" style="149" customWidth="1"/>
    <col min="15874" max="15874" width="32.5" style="149" customWidth="1"/>
    <col min="15875" max="16128" width="9" style="149"/>
    <col min="16129" max="16129" width="47.25" style="149" customWidth="1"/>
    <col min="16130" max="16130" width="32.5" style="149" customWidth="1"/>
    <col min="16131" max="16384" width="9" style="149"/>
  </cols>
  <sheetData>
    <row r="1" spans="1:2" ht="21" customHeight="1">
      <c r="A1" s="111" t="s">
        <v>1595</v>
      </c>
    </row>
    <row r="2" spans="1:2" ht="25.5" customHeight="1">
      <c r="A2" s="431" t="s">
        <v>1853</v>
      </c>
      <c r="B2" s="431"/>
    </row>
    <row r="3" spans="1:2" ht="17.25" customHeight="1">
      <c r="A3" s="155"/>
      <c r="B3" s="156" t="s">
        <v>2</v>
      </c>
    </row>
    <row r="4" spans="1:2" ht="24" customHeight="1">
      <c r="A4" s="157" t="s">
        <v>1284</v>
      </c>
      <c r="B4" s="157" t="s">
        <v>1909</v>
      </c>
    </row>
    <row r="5" spans="1:2" s="152" customFormat="1" ht="19.5" customHeight="1">
      <c r="A5" s="377" t="s">
        <v>1286</v>
      </c>
      <c r="B5" s="378">
        <f>B6+B26</f>
        <v>136698</v>
      </c>
    </row>
    <row r="6" spans="1:2" ht="19.5" customHeight="1">
      <c r="A6" s="375" t="s">
        <v>1287</v>
      </c>
      <c r="B6" s="376">
        <f>B7+B11+B14+B18+B19+B20+B21+B22+B23+B24+B25</f>
        <v>129905</v>
      </c>
    </row>
    <row r="7" spans="1:2" ht="19.5" customHeight="1">
      <c r="A7" s="158" t="s">
        <v>1288</v>
      </c>
      <c r="B7" s="364">
        <f>B8+B9+B10</f>
        <v>55761</v>
      </c>
    </row>
    <row r="8" spans="1:2" ht="19.5" customHeight="1">
      <c r="A8" s="159" t="s">
        <v>1692</v>
      </c>
      <c r="B8" s="365">
        <v>16910</v>
      </c>
    </row>
    <row r="9" spans="1:2" ht="19.5" customHeight="1">
      <c r="A9" s="159" t="s">
        <v>1693</v>
      </c>
      <c r="B9" s="365">
        <v>0</v>
      </c>
    </row>
    <row r="10" spans="1:2" ht="19.5" customHeight="1">
      <c r="A10" s="159" t="s">
        <v>1694</v>
      </c>
      <c r="B10" s="365">
        <v>38851</v>
      </c>
    </row>
    <row r="11" spans="1:2" ht="19.5" customHeight="1">
      <c r="A11" s="158" t="s">
        <v>1289</v>
      </c>
      <c r="B11" s="364">
        <f>B12+B13</f>
        <v>1381</v>
      </c>
    </row>
    <row r="12" spans="1:2" ht="19.5" customHeight="1">
      <c r="A12" s="159" t="s">
        <v>1692</v>
      </c>
      <c r="B12" s="365">
        <v>1381</v>
      </c>
    </row>
    <row r="13" spans="1:2" ht="19.5" customHeight="1">
      <c r="A13" s="159" t="s">
        <v>1693</v>
      </c>
      <c r="B13" s="366">
        <v>0</v>
      </c>
    </row>
    <row r="14" spans="1:2" ht="19.5" customHeight="1">
      <c r="A14" s="158" t="s">
        <v>1899</v>
      </c>
      <c r="B14" s="364">
        <f>SUM(B15:B17)</f>
        <v>10068</v>
      </c>
    </row>
    <row r="15" spans="1:2" ht="19.5" customHeight="1">
      <c r="A15" s="159" t="s">
        <v>1692</v>
      </c>
      <c r="B15" s="365">
        <v>10009</v>
      </c>
    </row>
    <row r="16" spans="1:2" ht="19.5" customHeight="1">
      <c r="A16" s="159" t="s">
        <v>1693</v>
      </c>
      <c r="B16" s="366">
        <v>0</v>
      </c>
    </row>
    <row r="17" spans="1:2" ht="19.5" customHeight="1">
      <c r="A17" s="159" t="s">
        <v>1695</v>
      </c>
      <c r="B17" s="365">
        <v>59</v>
      </c>
    </row>
    <row r="18" spans="1:2" ht="19.5" customHeight="1">
      <c r="A18" s="160" t="s">
        <v>1900</v>
      </c>
      <c r="B18" s="364">
        <v>2088</v>
      </c>
    </row>
    <row r="19" spans="1:2" ht="19.5" customHeight="1">
      <c r="A19" s="160" t="s">
        <v>1290</v>
      </c>
      <c r="B19" s="364">
        <v>20526</v>
      </c>
    </row>
    <row r="20" spans="1:2" ht="19.5" customHeight="1">
      <c r="A20" s="158" t="s">
        <v>1291</v>
      </c>
      <c r="B20" s="367">
        <v>0</v>
      </c>
    </row>
    <row r="21" spans="1:2" ht="19.5" customHeight="1">
      <c r="A21" s="158" t="s">
        <v>1292</v>
      </c>
      <c r="B21" s="364">
        <v>37620</v>
      </c>
    </row>
    <row r="22" spans="1:2" ht="19.5" customHeight="1">
      <c r="A22" s="158" t="s">
        <v>1293</v>
      </c>
      <c r="B22" s="364">
        <v>600</v>
      </c>
    </row>
    <row r="23" spans="1:2" ht="19.5" customHeight="1">
      <c r="A23" s="160" t="s">
        <v>1294</v>
      </c>
      <c r="B23" s="364">
        <v>1726</v>
      </c>
    </row>
    <row r="24" spans="1:2" ht="19.5" customHeight="1">
      <c r="A24" s="158" t="s">
        <v>1901</v>
      </c>
      <c r="B24" s="367"/>
    </row>
    <row r="25" spans="1:2" ht="19.5" customHeight="1">
      <c r="A25" s="158" t="s">
        <v>1902</v>
      </c>
      <c r="B25" s="364">
        <v>135</v>
      </c>
    </row>
    <row r="26" spans="1:2" s="152" customFormat="1" ht="19.5" customHeight="1">
      <c r="A26" s="375" t="s">
        <v>1295</v>
      </c>
      <c r="B26" s="376">
        <f>B27+B28+B29</f>
        <v>6793</v>
      </c>
    </row>
    <row r="27" spans="1:2" ht="19.5" customHeight="1">
      <c r="A27" s="158" t="s">
        <v>1296</v>
      </c>
      <c r="B27" s="364">
        <v>6375</v>
      </c>
    </row>
    <row r="28" spans="1:2" ht="19.5" customHeight="1">
      <c r="A28" s="158" t="s">
        <v>1297</v>
      </c>
      <c r="B28" s="364">
        <v>0</v>
      </c>
    </row>
    <row r="29" spans="1:2" ht="19.5" customHeight="1">
      <c r="A29" s="158" t="s">
        <v>1298</v>
      </c>
      <c r="B29" s="364">
        <v>418</v>
      </c>
    </row>
    <row r="30" spans="1:2" ht="24.95" customHeight="1"/>
    <row r="31" spans="1:2" ht="24.95" customHeight="1"/>
    <row r="32" spans="1:2"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sheetData>
  <sheetProtection formatCells="0" formatColumns="0" formatRows="0" insertHyperlinks="0" sort="0" autoFilter="0" pivotTables="0"/>
  <mergeCells count="1">
    <mergeCell ref="A2:B2"/>
  </mergeCells>
  <phoneticPr fontId="81" type="noConversion"/>
  <printOptions horizontalCentered="1"/>
  <pageMargins left="0.79" right="0.71" top="0.75" bottom="0.75" header="0.31" footer="0.31"/>
  <pageSetup paperSize="9"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D59"/>
  <sheetViews>
    <sheetView workbookViewId="0">
      <pane xSplit="1" ySplit="5" topLeftCell="B6" activePane="bottomRight" state="frozen"/>
      <selection pane="topRight"/>
      <selection pane="bottomLeft"/>
      <selection pane="bottomRight" activeCell="I21" sqref="I21"/>
    </sheetView>
  </sheetViews>
  <sheetFormatPr defaultColWidth="9" defaultRowHeight="15.75"/>
  <cols>
    <col min="1" max="1" width="38.125" style="44" customWidth="1"/>
    <col min="2" max="2" width="14.5" style="44" customWidth="1"/>
    <col min="3" max="3" width="28.375" style="44" customWidth="1"/>
    <col min="4" max="4" width="12" style="44" hidden="1" customWidth="1"/>
    <col min="5" max="16384" width="9" style="44"/>
  </cols>
  <sheetData>
    <row r="1" spans="1:4">
      <c r="A1" s="46" t="s">
        <v>1</v>
      </c>
      <c r="B1" s="46"/>
      <c r="C1" s="46"/>
    </row>
    <row r="2" spans="1:4" s="42" customFormat="1" ht="21" customHeight="1">
      <c r="A2" s="394" t="s">
        <v>1732</v>
      </c>
      <c r="B2" s="394"/>
      <c r="C2" s="394"/>
      <c r="D2" s="394"/>
    </row>
    <row r="3" spans="1:4" ht="14.45" customHeight="1">
      <c r="A3" s="96"/>
      <c r="B3" s="96"/>
      <c r="C3" s="96"/>
      <c r="D3" s="46" t="s">
        <v>2</v>
      </c>
    </row>
    <row r="4" spans="1:4" s="43" customFormat="1" ht="28.5" customHeight="1">
      <c r="A4" s="47" t="s">
        <v>3</v>
      </c>
      <c r="B4" s="80" t="s">
        <v>1435</v>
      </c>
      <c r="C4" s="47" t="s">
        <v>1531</v>
      </c>
      <c r="D4" s="48" t="s">
        <v>5</v>
      </c>
    </row>
    <row r="5" spans="1:4" ht="18" customHeight="1">
      <c r="A5" s="82" t="s">
        <v>6</v>
      </c>
      <c r="B5" s="49">
        <f>SUM(B6:B15)</f>
        <v>69884.999999999927</v>
      </c>
      <c r="C5" s="49"/>
      <c r="D5" s="85"/>
    </row>
    <row r="6" spans="1:4" ht="18" customHeight="1">
      <c r="A6" s="83" t="s">
        <v>1696</v>
      </c>
      <c r="B6" s="49">
        <v>27929.52144946374</v>
      </c>
      <c r="C6" s="49"/>
      <c r="D6" s="85"/>
    </row>
    <row r="7" spans="1:4" ht="18" customHeight="1">
      <c r="A7" s="83" t="s">
        <v>1697</v>
      </c>
      <c r="B7" s="49">
        <v>7949.2200194995112</v>
      </c>
      <c r="C7" s="49"/>
      <c r="D7" s="85"/>
    </row>
    <row r="8" spans="1:4" ht="18" customHeight="1">
      <c r="A8" s="83" t="s">
        <v>1698</v>
      </c>
      <c r="B8" s="49">
        <v>1828.3206044848846</v>
      </c>
      <c r="C8" s="49"/>
      <c r="D8" s="85"/>
    </row>
    <row r="9" spans="1:4" ht="18" customHeight="1">
      <c r="A9" s="83" t="s">
        <v>1699</v>
      </c>
      <c r="B9" s="49">
        <v>32.806304842378893</v>
      </c>
      <c r="C9" s="49"/>
      <c r="D9" s="85"/>
    </row>
    <row r="10" spans="1:4" ht="18" customHeight="1">
      <c r="A10" s="83" t="s">
        <v>1700</v>
      </c>
      <c r="B10" s="49">
        <v>11356.028599284986</v>
      </c>
      <c r="C10" s="49"/>
      <c r="D10" s="85"/>
    </row>
    <row r="11" spans="1:4" ht="18" customHeight="1">
      <c r="A11" s="83" t="s">
        <v>1701</v>
      </c>
      <c r="B11" s="49">
        <v>1022.0425739356518</v>
      </c>
      <c r="C11" s="49"/>
      <c r="D11" s="85"/>
    </row>
    <row r="12" spans="1:4" ht="18" customHeight="1">
      <c r="A12" s="83" t="s">
        <v>1702</v>
      </c>
      <c r="B12" s="49">
        <v>2782.2270068248322</v>
      </c>
      <c r="C12" s="49"/>
      <c r="D12" s="85"/>
    </row>
    <row r="13" spans="1:4" ht="18" customHeight="1">
      <c r="A13" s="83" t="s">
        <v>1703</v>
      </c>
      <c r="B13" s="49">
        <v>8233.1207344816357</v>
      </c>
      <c r="C13" s="49"/>
      <c r="D13" s="85"/>
    </row>
    <row r="14" spans="1:4" ht="18" customHeight="1">
      <c r="A14" s="83" t="s">
        <v>1704</v>
      </c>
      <c r="B14" s="49">
        <v>8751.7127071823179</v>
      </c>
      <c r="C14" s="49"/>
      <c r="D14" s="85"/>
    </row>
    <row r="15" spans="1:4" ht="18" customHeight="1">
      <c r="A15" s="83" t="s">
        <v>1705</v>
      </c>
      <c r="B15" s="49"/>
      <c r="C15" s="49"/>
      <c r="D15" s="85"/>
    </row>
    <row r="16" spans="1:4" ht="18" customHeight="1">
      <c r="A16" s="84" t="s">
        <v>7</v>
      </c>
      <c r="B16" s="49">
        <f t="shared" ref="B16" si="0">B17+B25+B26+B27+B28</f>
        <v>36000.999999999993</v>
      </c>
      <c r="C16" s="49"/>
      <c r="D16" s="85"/>
    </row>
    <row r="17" spans="1:4" ht="18" customHeight="1">
      <c r="A17" s="51" t="s">
        <v>1706</v>
      </c>
      <c r="B17" s="49">
        <f>SUM(B18:B24)</f>
        <v>12893.983372921612</v>
      </c>
      <c r="C17" s="49"/>
      <c r="D17" s="50"/>
    </row>
    <row r="18" spans="1:4" ht="18" customHeight="1">
      <c r="A18" s="51" t="s">
        <v>1707</v>
      </c>
      <c r="B18" s="49">
        <v>4547.2149643705434</v>
      </c>
      <c r="C18" s="49"/>
      <c r="D18" s="50"/>
    </row>
    <row r="19" spans="1:4" ht="18" customHeight="1">
      <c r="A19" s="51" t="s">
        <v>1708</v>
      </c>
      <c r="B19" s="49">
        <v>3031.0914489311185</v>
      </c>
      <c r="C19" s="49"/>
      <c r="D19" s="50"/>
    </row>
    <row r="20" spans="1:4" ht="18" customHeight="1">
      <c r="A20" s="51" t="s">
        <v>1709</v>
      </c>
      <c r="B20" s="49">
        <v>1155.581947743465</v>
      </c>
      <c r="C20" s="49"/>
      <c r="D20" s="50"/>
    </row>
    <row r="21" spans="1:4" ht="18" customHeight="1">
      <c r="A21" s="52" t="s">
        <v>1710</v>
      </c>
      <c r="B21" s="49">
        <v>693.34916864608113</v>
      </c>
      <c r="C21" s="49"/>
      <c r="D21" s="50"/>
    </row>
    <row r="22" spans="1:4" ht="18" customHeight="1">
      <c r="A22" s="51" t="s">
        <v>1711</v>
      </c>
      <c r="B22" s="49"/>
      <c r="C22" s="49"/>
      <c r="D22" s="50"/>
    </row>
    <row r="23" spans="1:4" ht="18" customHeight="1">
      <c r="A23" s="51" t="s">
        <v>1712</v>
      </c>
      <c r="B23" s="49"/>
      <c r="C23" s="49"/>
      <c r="D23" s="50"/>
    </row>
    <row r="24" spans="1:4" ht="18" customHeight="1">
      <c r="A24" s="51" t="s">
        <v>1713</v>
      </c>
      <c r="B24" s="49">
        <v>3466.7458432304052</v>
      </c>
      <c r="C24" s="49"/>
      <c r="D24" s="50"/>
    </row>
    <row r="25" spans="1:4" ht="18" customHeight="1">
      <c r="A25" s="51" t="s">
        <v>1714</v>
      </c>
      <c r="B25" s="49">
        <v>3443.6342042755341</v>
      </c>
      <c r="C25" s="49"/>
      <c r="D25" s="50"/>
    </row>
    <row r="26" spans="1:4" ht="18" customHeight="1">
      <c r="A26" s="51" t="s">
        <v>1715</v>
      </c>
      <c r="B26" s="49">
        <v>6933.4916864608103</v>
      </c>
      <c r="C26" s="49"/>
      <c r="D26" s="50"/>
    </row>
    <row r="27" spans="1:4" ht="18" customHeight="1">
      <c r="A27" s="53" t="s">
        <v>1716</v>
      </c>
      <c r="B27" s="49">
        <v>9244.6555819477417</v>
      </c>
      <c r="C27" s="49"/>
      <c r="D27" s="50"/>
    </row>
    <row r="28" spans="1:4" ht="18" customHeight="1">
      <c r="A28" s="51" t="s">
        <v>1717</v>
      </c>
      <c r="B28" s="49">
        <v>3485.2351543942941</v>
      </c>
      <c r="C28" s="49"/>
      <c r="D28" s="50"/>
    </row>
    <row r="29" spans="1:4" ht="18" customHeight="1">
      <c r="A29" s="48" t="s">
        <v>8</v>
      </c>
      <c r="B29" s="49">
        <f t="shared" ref="B29" si="1">B5+B16</f>
        <v>105885.99999999991</v>
      </c>
      <c r="C29" s="49"/>
      <c r="D29" s="50"/>
    </row>
    <row r="30" spans="1:4" ht="12.6" hidden="1" customHeight="1">
      <c r="A30" s="54" t="s">
        <v>9</v>
      </c>
      <c r="B30" s="54"/>
      <c r="C30" s="54"/>
    </row>
    <row r="31" spans="1:4" ht="12.6" hidden="1" customHeight="1">
      <c r="A31" s="55" t="s">
        <v>10</v>
      </c>
      <c r="B31" s="55"/>
      <c r="C31" s="55"/>
    </row>
    <row r="32" spans="1:4" ht="12.6" hidden="1" customHeight="1">
      <c r="A32" s="55" t="s">
        <v>11</v>
      </c>
      <c r="B32" s="55"/>
      <c r="C32" s="55"/>
    </row>
    <row r="33" spans="1:3" ht="12.6" hidden="1" customHeight="1">
      <c r="A33" s="55" t="s">
        <v>12</v>
      </c>
      <c r="B33" s="55"/>
      <c r="C33" s="55"/>
    </row>
    <row r="34" spans="1:3" ht="12.6" hidden="1" customHeight="1">
      <c r="A34" s="55" t="s">
        <v>13</v>
      </c>
      <c r="B34" s="55"/>
      <c r="C34" s="55"/>
    </row>
    <row r="35" spans="1:3" ht="12.6" hidden="1" customHeight="1">
      <c r="A35" s="55" t="s">
        <v>14</v>
      </c>
      <c r="B35" s="55"/>
      <c r="C35" s="55"/>
    </row>
    <row r="36" spans="1:3" ht="12.6" hidden="1" customHeight="1">
      <c r="A36" s="55" t="s">
        <v>15</v>
      </c>
      <c r="B36" s="55"/>
      <c r="C36" s="55"/>
    </row>
    <row r="37" spans="1:3" ht="12.6" hidden="1" customHeight="1">
      <c r="A37" s="56" t="s">
        <v>16</v>
      </c>
      <c r="B37" s="56"/>
      <c r="C37" s="56"/>
    </row>
    <row r="38" spans="1:3" ht="12.6" hidden="1" customHeight="1">
      <c r="A38" s="55" t="s">
        <v>17</v>
      </c>
      <c r="B38" s="55"/>
      <c r="C38" s="55"/>
    </row>
    <row r="39" spans="1:3" ht="12.6" hidden="1" customHeight="1">
      <c r="A39" s="55" t="s">
        <v>18</v>
      </c>
      <c r="B39" s="55"/>
      <c r="C39" s="55"/>
    </row>
    <row r="40" spans="1:3" ht="12.6" hidden="1" customHeight="1">
      <c r="A40" s="55" t="s">
        <v>19</v>
      </c>
      <c r="B40" s="55"/>
      <c r="C40" s="55"/>
    </row>
    <row r="41" spans="1:3" ht="12.6" hidden="1" customHeight="1">
      <c r="A41" s="55" t="s">
        <v>10</v>
      </c>
      <c r="B41" s="55"/>
      <c r="C41" s="55"/>
    </row>
    <row r="42" spans="1:3" ht="12.6" hidden="1" customHeight="1">
      <c r="A42" s="55" t="s">
        <v>20</v>
      </c>
      <c r="B42" s="55"/>
      <c r="C42" s="55"/>
    </row>
    <row r="43" spans="1:3" ht="12.6" hidden="1" customHeight="1">
      <c r="A43" s="55" t="s">
        <v>21</v>
      </c>
      <c r="B43" s="55"/>
      <c r="C43" s="55"/>
    </row>
    <row r="44" spans="1:3" ht="12.6" hidden="1" customHeight="1">
      <c r="A44" s="55" t="s">
        <v>13</v>
      </c>
      <c r="B44" s="55"/>
      <c r="C44" s="55"/>
    </row>
    <row r="45" spans="1:3" ht="12.6" hidden="1" customHeight="1">
      <c r="A45" s="55" t="s">
        <v>14</v>
      </c>
      <c r="B45" s="55"/>
      <c r="C45" s="55"/>
    </row>
    <row r="46" spans="1:3" ht="12.6" hidden="1" customHeight="1">
      <c r="A46" s="55" t="s">
        <v>15</v>
      </c>
      <c r="B46" s="55"/>
      <c r="C46" s="55"/>
    </row>
    <row r="47" spans="1:3" ht="12.6" hidden="1" customHeight="1">
      <c r="A47" s="55" t="s">
        <v>20</v>
      </c>
      <c r="B47" s="55"/>
      <c r="C47" s="55"/>
    </row>
    <row r="48" spans="1:3" ht="12.6" hidden="1" customHeight="1">
      <c r="A48" s="55" t="s">
        <v>22</v>
      </c>
      <c r="B48" s="55"/>
      <c r="C48" s="55"/>
    </row>
    <row r="49" spans="1:3" ht="12.6" hidden="1" customHeight="1">
      <c r="A49" s="55" t="s">
        <v>17</v>
      </c>
      <c r="B49" s="55"/>
      <c r="C49" s="55"/>
    </row>
    <row r="50" spans="1:3" ht="12.6" hidden="1" customHeight="1">
      <c r="A50" s="55" t="s">
        <v>18</v>
      </c>
      <c r="B50" s="55"/>
      <c r="C50" s="55"/>
    </row>
    <row r="51" spans="1:3" ht="12.6" hidden="1" customHeight="1">
      <c r="A51" s="55" t="s">
        <v>23</v>
      </c>
      <c r="B51" s="55"/>
      <c r="C51" s="55"/>
    </row>
    <row r="52" spans="1:3" ht="12.6" hidden="1" customHeight="1">
      <c r="A52" s="51" t="s">
        <v>24</v>
      </c>
      <c r="B52" s="51"/>
      <c r="C52" s="51"/>
    </row>
    <row r="53" spans="1:3" ht="12.6" hidden="1" customHeight="1">
      <c r="A53" s="55" t="s">
        <v>25</v>
      </c>
      <c r="B53" s="55"/>
      <c r="C53" s="55"/>
    </row>
    <row r="54" spans="1:3" hidden="1">
      <c r="A54" s="48" t="s">
        <v>26</v>
      </c>
      <c r="B54" s="48"/>
      <c r="C54" s="48"/>
    </row>
    <row r="55" spans="1:3" hidden="1"/>
    <row r="56" spans="1:3" hidden="1"/>
    <row r="57" spans="1:3" hidden="1"/>
    <row r="59" spans="1:3">
      <c r="B59" s="45"/>
    </row>
  </sheetData>
  <mergeCells count="1">
    <mergeCell ref="A2:D2"/>
  </mergeCells>
  <phoneticPr fontId="81" type="noConversion"/>
  <printOptions horizontalCentered="1"/>
  <pageMargins left="0.66929133858267698" right="0.35433070866141703" top="0.98425196850393704" bottom="0.59055118110236204" header="0.511811023622047" footer="0.511811023622047"/>
  <pageSetup paperSize="9" firstPageNumber="2"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dimension ref="A1:XDX40"/>
  <sheetViews>
    <sheetView workbookViewId="0">
      <pane xSplit="2" ySplit="4" topLeftCell="C20" activePane="bottomRight" state="frozen"/>
      <selection pane="topRight"/>
      <selection pane="bottomLeft"/>
      <selection pane="bottomRight" activeCell="B10" sqref="B10:B39"/>
    </sheetView>
  </sheetViews>
  <sheetFormatPr defaultColWidth="7.875" defaultRowHeight="15.75"/>
  <cols>
    <col min="1" max="1" width="6.125" style="105" customWidth="1"/>
    <col min="2" max="2" width="41" style="32" customWidth="1"/>
    <col min="3" max="3" width="20.75" style="330" customWidth="1"/>
    <col min="4" max="4" width="13.125" style="32" customWidth="1"/>
    <col min="5" max="200" width="8" style="32" customWidth="1"/>
    <col min="201" max="203" width="8" style="32"/>
    <col min="204" max="204" width="3.75" style="32" customWidth="1"/>
    <col min="205" max="205" width="25" style="32" customWidth="1"/>
    <col min="206" max="206" width="7.875" style="32" hidden="1" customWidth="1"/>
    <col min="207" max="208" width="9.25" style="32" customWidth="1"/>
    <col min="209" max="209" width="8" style="32" customWidth="1"/>
    <col min="210" max="210" width="3.625" style="32" customWidth="1"/>
    <col min="211" max="211" width="4.125" style="32" customWidth="1"/>
    <col min="212" max="212" width="21.25" style="32" customWidth="1"/>
    <col min="213" max="214" width="9.375" style="32" customWidth="1"/>
    <col min="215" max="215" width="7.25" style="32" customWidth="1"/>
    <col min="216" max="216" width="7.125" style="32" customWidth="1"/>
    <col min="217" max="227" width="7.875" style="32" hidden="1" customWidth="1"/>
    <col min="228" max="228" width="7.625" style="32" customWidth="1"/>
    <col min="229" max="456" width="8" style="32" customWidth="1"/>
    <col min="457" max="459" width="8" style="32"/>
    <col min="460" max="460" width="3.75" style="32" customWidth="1"/>
    <col min="461" max="461" width="25" style="32" customWidth="1"/>
    <col min="462" max="462" width="7.875" style="32" hidden="1" customWidth="1"/>
    <col min="463" max="464" width="9.25" style="32" customWidth="1"/>
    <col min="465" max="465" width="8" style="32" customWidth="1"/>
    <col min="466" max="466" width="3.625" style="32" customWidth="1"/>
    <col min="467" max="467" width="4.125" style="32" customWidth="1"/>
    <col min="468" max="468" width="21.25" style="32" customWidth="1"/>
    <col min="469" max="470" width="9.375" style="32" customWidth="1"/>
    <col min="471" max="471" width="7.25" style="32" customWidth="1"/>
    <col min="472" max="472" width="7.125" style="32" customWidth="1"/>
    <col min="473" max="483" width="7.875" style="32" hidden="1" customWidth="1"/>
    <col min="484" max="484" width="7.625" style="32" customWidth="1"/>
    <col min="485" max="712" width="8" style="32" customWidth="1"/>
    <col min="713" max="715" width="8" style="32"/>
    <col min="716" max="716" width="3.75" style="32" customWidth="1"/>
    <col min="717" max="717" width="25" style="32" customWidth="1"/>
    <col min="718" max="718" width="7.875" style="32" hidden="1" customWidth="1"/>
    <col min="719" max="720" width="9.25" style="32" customWidth="1"/>
    <col min="721" max="721" width="8" style="32" customWidth="1"/>
    <col min="722" max="722" width="3.625" style="32" customWidth="1"/>
    <col min="723" max="723" width="4.125" style="32" customWidth="1"/>
    <col min="724" max="724" width="21.25" style="32" customWidth="1"/>
    <col min="725" max="726" width="9.375" style="32" customWidth="1"/>
    <col min="727" max="727" width="7.25" style="32" customWidth="1"/>
    <col min="728" max="728" width="7.125" style="32" customWidth="1"/>
    <col min="729" max="739" width="7.875" style="32" hidden="1" customWidth="1"/>
    <col min="740" max="740" width="7.625" style="32" customWidth="1"/>
    <col min="741" max="968" width="8" style="32" customWidth="1"/>
    <col min="969" max="971" width="8" style="32"/>
    <col min="972" max="972" width="3.75" style="32" customWidth="1"/>
    <col min="973" max="973" width="25" style="32" customWidth="1"/>
    <col min="974" max="974" width="7.875" style="32" hidden="1" customWidth="1"/>
    <col min="975" max="976" width="9.25" style="32" customWidth="1"/>
    <col min="977" max="977" width="8" style="32" customWidth="1"/>
    <col min="978" max="978" width="3.625" style="32" customWidth="1"/>
    <col min="979" max="979" width="4.125" style="32" customWidth="1"/>
    <col min="980" max="980" width="21.25" style="32" customWidth="1"/>
    <col min="981" max="982" width="9.375" style="32" customWidth="1"/>
    <col min="983" max="983" width="7.25" style="32" customWidth="1"/>
    <col min="984" max="984" width="7.125" style="32" customWidth="1"/>
    <col min="985" max="995" width="7.875" style="32" hidden="1" customWidth="1"/>
    <col min="996" max="996" width="7.625" style="32" customWidth="1"/>
    <col min="997" max="1224" width="8" style="32" customWidth="1"/>
    <col min="1225" max="1227" width="8" style="32"/>
    <col min="1228" max="1228" width="3.75" style="32" customWidth="1"/>
    <col min="1229" max="1229" width="25" style="32" customWidth="1"/>
    <col min="1230" max="1230" width="7.875" style="32" hidden="1" customWidth="1"/>
    <col min="1231" max="1232" width="9.25" style="32" customWidth="1"/>
    <col min="1233" max="1233" width="8" style="32" customWidth="1"/>
    <col min="1234" max="1234" width="3.625" style="32" customWidth="1"/>
    <col min="1235" max="1235" width="4.125" style="32" customWidth="1"/>
    <col min="1236" max="1236" width="21.25" style="32" customWidth="1"/>
    <col min="1237" max="1238" width="9.375" style="32" customWidth="1"/>
    <col min="1239" max="1239" width="7.25" style="32" customWidth="1"/>
    <col min="1240" max="1240" width="7.125" style="32" customWidth="1"/>
    <col min="1241" max="1251" width="7.875" style="32" hidden="1" customWidth="1"/>
    <col min="1252" max="1252" width="7.625" style="32" customWidth="1"/>
    <col min="1253" max="1480" width="8" style="32" customWidth="1"/>
    <col min="1481" max="1483" width="8" style="32"/>
    <col min="1484" max="1484" width="3.75" style="32" customWidth="1"/>
    <col min="1485" max="1485" width="25" style="32" customWidth="1"/>
    <col min="1486" max="1486" width="7.875" style="32" hidden="1" customWidth="1"/>
    <col min="1487" max="1488" width="9.25" style="32" customWidth="1"/>
    <col min="1489" max="1489" width="8" style="32" customWidth="1"/>
    <col min="1490" max="1490" width="3.625" style="32" customWidth="1"/>
    <col min="1491" max="1491" width="4.125" style="32" customWidth="1"/>
    <col min="1492" max="1492" width="21.25" style="32" customWidth="1"/>
    <col min="1493" max="1494" width="9.375" style="32" customWidth="1"/>
    <col min="1495" max="1495" width="7.25" style="32" customWidth="1"/>
    <col min="1496" max="1496" width="7.125" style="32" customWidth="1"/>
    <col min="1497" max="1507" width="7.875" style="32" hidden="1" customWidth="1"/>
    <col min="1508" max="1508" width="7.625" style="32" customWidth="1"/>
    <col min="1509" max="1736" width="8" style="32" customWidth="1"/>
    <col min="1737" max="1739" width="8" style="32"/>
    <col min="1740" max="1740" width="3.75" style="32" customWidth="1"/>
    <col min="1741" max="1741" width="25" style="32" customWidth="1"/>
    <col min="1742" max="1742" width="7.875" style="32" hidden="1" customWidth="1"/>
    <col min="1743" max="1744" width="9.25" style="32" customWidth="1"/>
    <col min="1745" max="1745" width="8" style="32" customWidth="1"/>
    <col min="1746" max="1746" width="3.625" style="32" customWidth="1"/>
    <col min="1747" max="1747" width="4.125" style="32" customWidth="1"/>
    <col min="1748" max="1748" width="21.25" style="32" customWidth="1"/>
    <col min="1749" max="1750" width="9.375" style="32" customWidth="1"/>
    <col min="1751" max="1751" width="7.25" style="32" customWidth="1"/>
    <col min="1752" max="1752" width="7.125" style="32" customWidth="1"/>
    <col min="1753" max="1763" width="7.875" style="32" hidden="1" customWidth="1"/>
    <col min="1764" max="1764" width="7.625" style="32" customWidth="1"/>
    <col min="1765" max="1992" width="8" style="32" customWidth="1"/>
    <col min="1993" max="1995" width="8" style="32"/>
    <col min="1996" max="1996" width="3.75" style="32" customWidth="1"/>
    <col min="1997" max="1997" width="25" style="32" customWidth="1"/>
    <col min="1998" max="1998" width="7.875" style="32" hidden="1" customWidth="1"/>
    <col min="1999" max="2000" width="9.25" style="32" customWidth="1"/>
    <col min="2001" max="2001" width="8" style="32" customWidth="1"/>
    <col min="2002" max="2002" width="3.625" style="32" customWidth="1"/>
    <col min="2003" max="2003" width="4.125" style="32" customWidth="1"/>
    <col min="2004" max="2004" width="21.25" style="32" customWidth="1"/>
    <col min="2005" max="2006" width="9.375" style="32" customWidth="1"/>
    <col min="2007" max="2007" width="7.25" style="32" customWidth="1"/>
    <col min="2008" max="2008" width="7.125" style="32" customWidth="1"/>
    <col min="2009" max="2019" width="7.875" style="32" hidden="1" customWidth="1"/>
    <col min="2020" max="2020" width="7.625" style="32" customWidth="1"/>
    <col min="2021" max="2248" width="8" style="32" customWidth="1"/>
    <col min="2249" max="2251" width="8" style="32"/>
    <col min="2252" max="2252" width="3.75" style="32" customWidth="1"/>
    <col min="2253" max="2253" width="25" style="32" customWidth="1"/>
    <col min="2254" max="2254" width="7.875" style="32" hidden="1" customWidth="1"/>
    <col min="2255" max="2256" width="9.25" style="32" customWidth="1"/>
    <col min="2257" max="2257" width="8" style="32" customWidth="1"/>
    <col min="2258" max="2258" width="3.625" style="32" customWidth="1"/>
    <col min="2259" max="2259" width="4.125" style="32" customWidth="1"/>
    <col min="2260" max="2260" width="21.25" style="32" customWidth="1"/>
    <col min="2261" max="2262" width="9.375" style="32" customWidth="1"/>
    <col min="2263" max="2263" width="7.25" style="32" customWidth="1"/>
    <col min="2264" max="2264" width="7.125" style="32" customWidth="1"/>
    <col min="2265" max="2275" width="7.875" style="32" hidden="1" customWidth="1"/>
    <col min="2276" max="2276" width="7.625" style="32" customWidth="1"/>
    <col min="2277" max="2504" width="8" style="32" customWidth="1"/>
    <col min="2505" max="2507" width="8" style="32"/>
    <col min="2508" max="2508" width="3.75" style="32" customWidth="1"/>
    <col min="2509" max="2509" width="25" style="32" customWidth="1"/>
    <col min="2510" max="2510" width="7.875" style="32" hidden="1" customWidth="1"/>
    <col min="2511" max="2512" width="9.25" style="32" customWidth="1"/>
    <col min="2513" max="2513" width="8" style="32" customWidth="1"/>
    <col min="2514" max="2514" width="3.625" style="32" customWidth="1"/>
    <col min="2515" max="2515" width="4.125" style="32" customWidth="1"/>
    <col min="2516" max="2516" width="21.25" style="32" customWidth="1"/>
    <col min="2517" max="2518" width="9.375" style="32" customWidth="1"/>
    <col min="2519" max="2519" width="7.25" style="32" customWidth="1"/>
    <col min="2520" max="2520" width="7.125" style="32" customWidth="1"/>
    <col min="2521" max="2531" width="7.875" style="32" hidden="1" customWidth="1"/>
    <col min="2532" max="2532" width="7.625" style="32" customWidth="1"/>
    <col min="2533" max="2760" width="8" style="32" customWidth="1"/>
    <col min="2761" max="2763" width="8" style="32"/>
    <col min="2764" max="2764" width="3.75" style="32" customWidth="1"/>
    <col min="2765" max="2765" width="25" style="32" customWidth="1"/>
    <col min="2766" max="2766" width="7.875" style="32" hidden="1" customWidth="1"/>
    <col min="2767" max="2768" width="9.25" style="32" customWidth="1"/>
    <col min="2769" max="2769" width="8" style="32" customWidth="1"/>
    <col min="2770" max="2770" width="3.625" style="32" customWidth="1"/>
    <col min="2771" max="2771" width="4.125" style="32" customWidth="1"/>
    <col min="2772" max="2772" width="21.25" style="32" customWidth="1"/>
    <col min="2773" max="2774" width="9.375" style="32" customWidth="1"/>
    <col min="2775" max="2775" width="7.25" style="32" customWidth="1"/>
    <col min="2776" max="2776" width="7.125" style="32" customWidth="1"/>
    <col min="2777" max="2787" width="7.875" style="32" hidden="1" customWidth="1"/>
    <col min="2788" max="2788" width="7.625" style="32" customWidth="1"/>
    <col min="2789" max="3016" width="8" style="32" customWidth="1"/>
    <col min="3017" max="3019" width="8" style="32"/>
    <col min="3020" max="3020" width="3.75" style="32" customWidth="1"/>
    <col min="3021" max="3021" width="25" style="32" customWidth="1"/>
    <col min="3022" max="3022" width="7.875" style="32" hidden="1" customWidth="1"/>
    <col min="3023" max="3024" width="9.25" style="32" customWidth="1"/>
    <col min="3025" max="3025" width="8" style="32" customWidth="1"/>
    <col min="3026" max="3026" width="3.625" style="32" customWidth="1"/>
    <col min="3027" max="3027" width="4.125" style="32" customWidth="1"/>
    <col min="3028" max="3028" width="21.25" style="32" customWidth="1"/>
    <col min="3029" max="3030" width="9.375" style="32" customWidth="1"/>
    <col min="3031" max="3031" width="7.25" style="32" customWidth="1"/>
    <col min="3032" max="3032" width="7.125" style="32" customWidth="1"/>
    <col min="3033" max="3043" width="7.875" style="32" hidden="1" customWidth="1"/>
    <col min="3044" max="3044" width="7.625" style="32" customWidth="1"/>
    <col min="3045" max="3272" width="8" style="32" customWidth="1"/>
    <col min="3273" max="3275" width="8" style="32"/>
    <col min="3276" max="3276" width="3.75" style="32" customWidth="1"/>
    <col min="3277" max="3277" width="25" style="32" customWidth="1"/>
    <col min="3278" max="3278" width="7.875" style="32" hidden="1" customWidth="1"/>
    <col min="3279" max="3280" width="9.25" style="32" customWidth="1"/>
    <col min="3281" max="3281" width="8" style="32" customWidth="1"/>
    <col min="3282" max="3282" width="3.625" style="32" customWidth="1"/>
    <col min="3283" max="3283" width="4.125" style="32" customWidth="1"/>
    <col min="3284" max="3284" width="21.25" style="32" customWidth="1"/>
    <col min="3285" max="3286" width="9.375" style="32" customWidth="1"/>
    <col min="3287" max="3287" width="7.25" style="32" customWidth="1"/>
    <col min="3288" max="3288" width="7.125" style="32" customWidth="1"/>
    <col min="3289" max="3299" width="7.875" style="32" hidden="1" customWidth="1"/>
    <col min="3300" max="3300" width="7.625" style="32" customWidth="1"/>
    <col min="3301" max="3528" width="8" style="32" customWidth="1"/>
    <col min="3529" max="3531" width="8" style="32"/>
    <col min="3532" max="3532" width="3.75" style="32" customWidth="1"/>
    <col min="3533" max="3533" width="25" style="32" customWidth="1"/>
    <col min="3534" max="3534" width="7.875" style="32" hidden="1" customWidth="1"/>
    <col min="3535" max="3536" width="9.25" style="32" customWidth="1"/>
    <col min="3537" max="3537" width="8" style="32" customWidth="1"/>
    <col min="3538" max="3538" width="3.625" style="32" customWidth="1"/>
    <col min="3539" max="3539" width="4.125" style="32" customWidth="1"/>
    <col min="3540" max="3540" width="21.25" style="32" customWidth="1"/>
    <col min="3541" max="3542" width="9.375" style="32" customWidth="1"/>
    <col min="3543" max="3543" width="7.25" style="32" customWidth="1"/>
    <col min="3544" max="3544" width="7.125" style="32" customWidth="1"/>
    <col min="3545" max="3555" width="7.875" style="32" hidden="1" customWidth="1"/>
    <col min="3556" max="3556" width="7.625" style="32" customWidth="1"/>
    <col min="3557" max="3784" width="8" style="32" customWidth="1"/>
    <col min="3785" max="3787" width="8" style="32"/>
    <col min="3788" max="3788" width="3.75" style="32" customWidth="1"/>
    <col min="3789" max="3789" width="25" style="32" customWidth="1"/>
    <col min="3790" max="3790" width="7.875" style="32" hidden="1" customWidth="1"/>
    <col min="3791" max="3792" width="9.25" style="32" customWidth="1"/>
    <col min="3793" max="3793" width="8" style="32" customWidth="1"/>
    <col min="3794" max="3794" width="3.625" style="32" customWidth="1"/>
    <col min="3795" max="3795" width="4.125" style="32" customWidth="1"/>
    <col min="3796" max="3796" width="21.25" style="32" customWidth="1"/>
    <col min="3797" max="3798" width="9.375" style="32" customWidth="1"/>
    <col min="3799" max="3799" width="7.25" style="32" customWidth="1"/>
    <col min="3800" max="3800" width="7.125" style="32" customWidth="1"/>
    <col min="3801" max="3811" width="7.875" style="32" hidden="1" customWidth="1"/>
    <col min="3812" max="3812" width="7.625" style="32" customWidth="1"/>
    <col min="3813" max="4040" width="8" style="32" customWidth="1"/>
    <col min="4041" max="4043" width="8" style="32"/>
    <col min="4044" max="4044" width="3.75" style="32" customWidth="1"/>
    <col min="4045" max="4045" width="25" style="32" customWidth="1"/>
    <col min="4046" max="4046" width="7.875" style="32" hidden="1" customWidth="1"/>
    <col min="4047" max="4048" width="9.25" style="32" customWidth="1"/>
    <col min="4049" max="4049" width="8" style="32" customWidth="1"/>
    <col min="4050" max="4050" width="3.625" style="32" customWidth="1"/>
    <col min="4051" max="4051" width="4.125" style="32" customWidth="1"/>
    <col min="4052" max="4052" width="21.25" style="32" customWidth="1"/>
    <col min="4053" max="4054" width="9.375" style="32" customWidth="1"/>
    <col min="4055" max="4055" width="7.25" style="32" customWidth="1"/>
    <col min="4056" max="4056" width="7.125" style="32" customWidth="1"/>
    <col min="4057" max="4067" width="7.875" style="32" hidden="1" customWidth="1"/>
    <col min="4068" max="4068" width="7.625" style="32" customWidth="1"/>
    <col min="4069" max="4296" width="8" style="32" customWidth="1"/>
    <col min="4297" max="4299" width="8" style="32"/>
    <col min="4300" max="4300" width="3.75" style="32" customWidth="1"/>
    <col min="4301" max="4301" width="25" style="32" customWidth="1"/>
    <col min="4302" max="4302" width="7.875" style="32" hidden="1" customWidth="1"/>
    <col min="4303" max="4304" width="9.25" style="32" customWidth="1"/>
    <col min="4305" max="4305" width="8" style="32" customWidth="1"/>
    <col min="4306" max="4306" width="3.625" style="32" customWidth="1"/>
    <col min="4307" max="4307" width="4.125" style="32" customWidth="1"/>
    <col min="4308" max="4308" width="21.25" style="32" customWidth="1"/>
    <col min="4309" max="4310" width="9.375" style="32" customWidth="1"/>
    <col min="4311" max="4311" width="7.25" style="32" customWidth="1"/>
    <col min="4312" max="4312" width="7.125" style="32" customWidth="1"/>
    <col min="4313" max="4323" width="7.875" style="32" hidden="1" customWidth="1"/>
    <col min="4324" max="4324" width="7.625" style="32" customWidth="1"/>
    <col min="4325" max="4552" width="8" style="32" customWidth="1"/>
    <col min="4553" max="4555" width="8" style="32"/>
    <col min="4556" max="4556" width="3.75" style="32" customWidth="1"/>
    <col min="4557" max="4557" width="25" style="32" customWidth="1"/>
    <col min="4558" max="4558" width="7.875" style="32" hidden="1" customWidth="1"/>
    <col min="4559" max="4560" width="9.25" style="32" customWidth="1"/>
    <col min="4561" max="4561" width="8" style="32" customWidth="1"/>
    <col min="4562" max="4562" width="3.625" style="32" customWidth="1"/>
    <col min="4563" max="4563" width="4.125" style="32" customWidth="1"/>
    <col min="4564" max="4564" width="21.25" style="32" customWidth="1"/>
    <col min="4565" max="4566" width="9.375" style="32" customWidth="1"/>
    <col min="4567" max="4567" width="7.25" style="32" customWidth="1"/>
    <col min="4568" max="4568" width="7.125" style="32" customWidth="1"/>
    <col min="4569" max="4579" width="7.875" style="32" hidden="1" customWidth="1"/>
    <col min="4580" max="4580" width="7.625" style="32" customWidth="1"/>
    <col min="4581" max="4808" width="8" style="32" customWidth="1"/>
    <col min="4809" max="4811" width="8" style="32"/>
    <col min="4812" max="4812" width="3.75" style="32" customWidth="1"/>
    <col min="4813" max="4813" width="25" style="32" customWidth="1"/>
    <col min="4814" max="4814" width="7.875" style="32" hidden="1" customWidth="1"/>
    <col min="4815" max="4816" width="9.25" style="32" customWidth="1"/>
    <col min="4817" max="4817" width="8" style="32" customWidth="1"/>
    <col min="4818" max="4818" width="3.625" style="32" customWidth="1"/>
    <col min="4819" max="4819" width="4.125" style="32" customWidth="1"/>
    <col min="4820" max="4820" width="21.25" style="32" customWidth="1"/>
    <col min="4821" max="4822" width="9.375" style="32" customWidth="1"/>
    <col min="4823" max="4823" width="7.25" style="32" customWidth="1"/>
    <col min="4824" max="4824" width="7.125" style="32" customWidth="1"/>
    <col min="4825" max="4835" width="7.875" style="32" hidden="1" customWidth="1"/>
    <col min="4836" max="4836" width="7.625" style="32" customWidth="1"/>
    <col min="4837" max="5064" width="8" style="32" customWidth="1"/>
    <col min="5065" max="5067" width="8" style="32"/>
    <col min="5068" max="5068" width="3.75" style="32" customWidth="1"/>
    <col min="5069" max="5069" width="25" style="32" customWidth="1"/>
    <col min="5070" max="5070" width="7.875" style="32" hidden="1" customWidth="1"/>
    <col min="5071" max="5072" width="9.25" style="32" customWidth="1"/>
    <col min="5073" max="5073" width="8" style="32" customWidth="1"/>
    <col min="5074" max="5074" width="3.625" style="32" customWidth="1"/>
    <col min="5075" max="5075" width="4.125" style="32" customWidth="1"/>
    <col min="5076" max="5076" width="21.25" style="32" customWidth="1"/>
    <col min="5077" max="5078" width="9.375" style="32" customWidth="1"/>
    <col min="5079" max="5079" width="7.25" style="32" customWidth="1"/>
    <col min="5080" max="5080" width="7.125" style="32" customWidth="1"/>
    <col min="5081" max="5091" width="7.875" style="32" hidden="1" customWidth="1"/>
    <col min="5092" max="5092" width="7.625" style="32" customWidth="1"/>
    <col min="5093" max="5320" width="8" style="32" customWidth="1"/>
    <col min="5321" max="5323" width="8" style="32"/>
    <col min="5324" max="5324" width="3.75" style="32" customWidth="1"/>
    <col min="5325" max="5325" width="25" style="32" customWidth="1"/>
    <col min="5326" max="5326" width="7.875" style="32" hidden="1" customWidth="1"/>
    <col min="5327" max="5328" width="9.25" style="32" customWidth="1"/>
    <col min="5329" max="5329" width="8" style="32" customWidth="1"/>
    <col min="5330" max="5330" width="3.625" style="32" customWidth="1"/>
    <col min="5331" max="5331" width="4.125" style="32" customWidth="1"/>
    <col min="5332" max="5332" width="21.25" style="32" customWidth="1"/>
    <col min="5333" max="5334" width="9.375" style="32" customWidth="1"/>
    <col min="5335" max="5335" width="7.25" style="32" customWidth="1"/>
    <col min="5336" max="5336" width="7.125" style="32" customWidth="1"/>
    <col min="5337" max="5347" width="7.875" style="32" hidden="1" customWidth="1"/>
    <col min="5348" max="5348" width="7.625" style="32" customWidth="1"/>
    <col min="5349" max="5576" width="8" style="32" customWidth="1"/>
    <col min="5577" max="5579" width="8" style="32"/>
    <col min="5580" max="5580" width="3.75" style="32" customWidth="1"/>
    <col min="5581" max="5581" width="25" style="32" customWidth="1"/>
    <col min="5582" max="5582" width="7.875" style="32" hidden="1" customWidth="1"/>
    <col min="5583" max="5584" width="9.25" style="32" customWidth="1"/>
    <col min="5585" max="5585" width="8" style="32" customWidth="1"/>
    <col min="5586" max="5586" width="3.625" style="32" customWidth="1"/>
    <col min="5587" max="5587" width="4.125" style="32" customWidth="1"/>
    <col min="5588" max="5588" width="21.25" style="32" customWidth="1"/>
    <col min="5589" max="5590" width="9.375" style="32" customWidth="1"/>
    <col min="5591" max="5591" width="7.25" style="32" customWidth="1"/>
    <col min="5592" max="5592" width="7.125" style="32" customWidth="1"/>
    <col min="5593" max="5603" width="7.875" style="32" hidden="1" customWidth="1"/>
    <col min="5604" max="5604" width="7.625" style="32" customWidth="1"/>
    <col min="5605" max="5832" width="8" style="32" customWidth="1"/>
    <col min="5833" max="5835" width="8" style="32"/>
    <col min="5836" max="5836" width="3.75" style="32" customWidth="1"/>
    <col min="5837" max="5837" width="25" style="32" customWidth="1"/>
    <col min="5838" max="5838" width="7.875" style="32" hidden="1" customWidth="1"/>
    <col min="5839" max="5840" width="9.25" style="32" customWidth="1"/>
    <col min="5841" max="5841" width="8" style="32" customWidth="1"/>
    <col min="5842" max="5842" width="3.625" style="32" customWidth="1"/>
    <col min="5843" max="5843" width="4.125" style="32" customWidth="1"/>
    <col min="5844" max="5844" width="21.25" style="32" customWidth="1"/>
    <col min="5845" max="5846" width="9.375" style="32" customWidth="1"/>
    <col min="5847" max="5847" width="7.25" style="32" customWidth="1"/>
    <col min="5848" max="5848" width="7.125" style="32" customWidth="1"/>
    <col min="5849" max="5859" width="7.875" style="32" hidden="1" customWidth="1"/>
    <col min="5860" max="5860" width="7.625" style="32" customWidth="1"/>
    <col min="5861" max="6088" width="8" style="32" customWidth="1"/>
    <col min="6089" max="6091" width="8" style="32"/>
    <col min="6092" max="6092" width="3.75" style="32" customWidth="1"/>
    <col min="6093" max="6093" width="25" style="32" customWidth="1"/>
    <col min="6094" max="6094" width="7.875" style="32" hidden="1" customWidth="1"/>
    <col min="6095" max="6096" width="9.25" style="32" customWidth="1"/>
    <col min="6097" max="6097" width="8" style="32" customWidth="1"/>
    <col min="6098" max="6098" width="3.625" style="32" customWidth="1"/>
    <col min="6099" max="6099" width="4.125" style="32" customWidth="1"/>
    <col min="6100" max="6100" width="21.25" style="32" customWidth="1"/>
    <col min="6101" max="6102" width="9.375" style="32" customWidth="1"/>
    <col min="6103" max="6103" width="7.25" style="32" customWidth="1"/>
    <col min="6104" max="6104" width="7.125" style="32" customWidth="1"/>
    <col min="6105" max="6115" width="7.875" style="32" hidden="1" customWidth="1"/>
    <col min="6116" max="6116" width="7.625" style="32" customWidth="1"/>
    <col min="6117" max="6344" width="8" style="32" customWidth="1"/>
    <col min="6345" max="6347" width="8" style="32"/>
    <col min="6348" max="6348" width="3.75" style="32" customWidth="1"/>
    <col min="6349" max="6349" width="25" style="32" customWidth="1"/>
    <col min="6350" max="6350" width="7.875" style="32" hidden="1" customWidth="1"/>
    <col min="6351" max="6352" width="9.25" style="32" customWidth="1"/>
    <col min="6353" max="6353" width="8" style="32" customWidth="1"/>
    <col min="6354" max="6354" width="3.625" style="32" customWidth="1"/>
    <col min="6355" max="6355" width="4.125" style="32" customWidth="1"/>
    <col min="6356" max="6356" width="21.25" style="32" customWidth="1"/>
    <col min="6357" max="6358" width="9.375" style="32" customWidth="1"/>
    <col min="6359" max="6359" width="7.25" style="32" customWidth="1"/>
    <col min="6360" max="6360" width="7.125" style="32" customWidth="1"/>
    <col min="6361" max="6371" width="7.875" style="32" hidden="1" customWidth="1"/>
    <col min="6372" max="6372" width="7.625" style="32" customWidth="1"/>
    <col min="6373" max="6600" width="8" style="32" customWidth="1"/>
    <col min="6601" max="6603" width="8" style="32"/>
    <col min="6604" max="6604" width="3.75" style="32" customWidth="1"/>
    <col min="6605" max="6605" width="25" style="32" customWidth="1"/>
    <col min="6606" max="6606" width="7.875" style="32" hidden="1" customWidth="1"/>
    <col min="6607" max="6608" width="9.25" style="32" customWidth="1"/>
    <col min="6609" max="6609" width="8" style="32" customWidth="1"/>
    <col min="6610" max="6610" width="3.625" style="32" customWidth="1"/>
    <col min="6611" max="6611" width="4.125" style="32" customWidth="1"/>
    <col min="6612" max="6612" width="21.25" style="32" customWidth="1"/>
    <col min="6613" max="6614" width="9.375" style="32" customWidth="1"/>
    <col min="6615" max="6615" width="7.25" style="32" customWidth="1"/>
    <col min="6616" max="6616" width="7.125" style="32" customWidth="1"/>
    <col min="6617" max="6627" width="7.875" style="32" hidden="1" customWidth="1"/>
    <col min="6628" max="6628" width="7.625" style="32" customWidth="1"/>
    <col min="6629" max="6856" width="8" style="32" customWidth="1"/>
    <col min="6857" max="6859" width="8" style="32"/>
    <col min="6860" max="6860" width="3.75" style="32" customWidth="1"/>
    <col min="6861" max="6861" width="25" style="32" customWidth="1"/>
    <col min="6862" max="6862" width="7.875" style="32" hidden="1" customWidth="1"/>
    <col min="6863" max="6864" width="9.25" style="32" customWidth="1"/>
    <col min="6865" max="6865" width="8" style="32" customWidth="1"/>
    <col min="6866" max="6866" width="3.625" style="32" customWidth="1"/>
    <col min="6867" max="6867" width="4.125" style="32" customWidth="1"/>
    <col min="6868" max="6868" width="21.25" style="32" customWidth="1"/>
    <col min="6869" max="6870" width="9.375" style="32" customWidth="1"/>
    <col min="6871" max="6871" width="7.25" style="32" customWidth="1"/>
    <col min="6872" max="6872" width="7.125" style="32" customWidth="1"/>
    <col min="6873" max="6883" width="7.875" style="32" hidden="1" customWidth="1"/>
    <col min="6884" max="6884" width="7.625" style="32" customWidth="1"/>
    <col min="6885" max="7112" width="8" style="32" customWidth="1"/>
    <col min="7113" max="7115" width="8" style="32"/>
    <col min="7116" max="7116" width="3.75" style="32" customWidth="1"/>
    <col min="7117" max="7117" width="25" style="32" customWidth="1"/>
    <col min="7118" max="7118" width="7.875" style="32" hidden="1" customWidth="1"/>
    <col min="7119" max="7120" width="9.25" style="32" customWidth="1"/>
    <col min="7121" max="7121" width="8" style="32" customWidth="1"/>
    <col min="7122" max="7122" width="3.625" style="32" customWidth="1"/>
    <col min="7123" max="7123" width="4.125" style="32" customWidth="1"/>
    <col min="7124" max="7124" width="21.25" style="32" customWidth="1"/>
    <col min="7125" max="7126" width="9.375" style="32" customWidth="1"/>
    <col min="7127" max="7127" width="7.25" style="32" customWidth="1"/>
    <col min="7128" max="7128" width="7.125" style="32" customWidth="1"/>
    <col min="7129" max="7139" width="7.875" style="32" hidden="1" customWidth="1"/>
    <col min="7140" max="7140" width="7.625" style="32" customWidth="1"/>
    <col min="7141" max="7368" width="8" style="32" customWidth="1"/>
    <col min="7369" max="7371" width="8" style="32"/>
    <col min="7372" max="7372" width="3.75" style="32" customWidth="1"/>
    <col min="7373" max="7373" width="25" style="32" customWidth="1"/>
    <col min="7374" max="7374" width="7.875" style="32" hidden="1" customWidth="1"/>
    <col min="7375" max="7376" width="9.25" style="32" customWidth="1"/>
    <col min="7377" max="7377" width="8" style="32" customWidth="1"/>
    <col min="7378" max="7378" width="3.625" style="32" customWidth="1"/>
    <col min="7379" max="7379" width="4.125" style="32" customWidth="1"/>
    <col min="7380" max="7380" width="21.25" style="32" customWidth="1"/>
    <col min="7381" max="7382" width="9.375" style="32" customWidth="1"/>
    <col min="7383" max="7383" width="7.25" style="32" customWidth="1"/>
    <col min="7384" max="7384" width="7.125" style="32" customWidth="1"/>
    <col min="7385" max="7395" width="7.875" style="32" hidden="1" customWidth="1"/>
    <col min="7396" max="7396" width="7.625" style="32" customWidth="1"/>
    <col min="7397" max="7624" width="8" style="32" customWidth="1"/>
    <col min="7625" max="7627" width="8" style="32"/>
    <col min="7628" max="7628" width="3.75" style="32" customWidth="1"/>
    <col min="7629" max="7629" width="25" style="32" customWidth="1"/>
    <col min="7630" max="7630" width="7.875" style="32" hidden="1" customWidth="1"/>
    <col min="7631" max="7632" width="9.25" style="32" customWidth="1"/>
    <col min="7633" max="7633" width="8" style="32" customWidth="1"/>
    <col min="7634" max="7634" width="3.625" style="32" customWidth="1"/>
    <col min="7635" max="7635" width="4.125" style="32" customWidth="1"/>
    <col min="7636" max="7636" width="21.25" style="32" customWidth="1"/>
    <col min="7637" max="7638" width="9.375" style="32" customWidth="1"/>
    <col min="7639" max="7639" width="7.25" style="32" customWidth="1"/>
    <col min="7640" max="7640" width="7.125" style="32" customWidth="1"/>
    <col min="7641" max="7651" width="7.875" style="32" hidden="1" customWidth="1"/>
    <col min="7652" max="7652" width="7.625" style="32" customWidth="1"/>
    <col min="7653" max="7880" width="8" style="32" customWidth="1"/>
    <col min="7881" max="7883" width="8" style="32"/>
    <col min="7884" max="7884" width="3.75" style="32" customWidth="1"/>
    <col min="7885" max="7885" width="25" style="32" customWidth="1"/>
    <col min="7886" max="7886" width="7.875" style="32" hidden="1" customWidth="1"/>
    <col min="7887" max="7888" width="9.25" style="32" customWidth="1"/>
    <col min="7889" max="7889" width="8" style="32" customWidth="1"/>
    <col min="7890" max="7890" width="3.625" style="32" customWidth="1"/>
    <col min="7891" max="7891" width="4.125" style="32" customWidth="1"/>
    <col min="7892" max="7892" width="21.25" style="32" customWidth="1"/>
    <col min="7893" max="7894" width="9.375" style="32" customWidth="1"/>
    <col min="7895" max="7895" width="7.25" style="32" customWidth="1"/>
    <col min="7896" max="7896" width="7.125" style="32" customWidth="1"/>
    <col min="7897" max="7907" width="7.875" style="32" hidden="1" customWidth="1"/>
    <col min="7908" max="7908" width="7.625" style="32" customWidth="1"/>
    <col min="7909" max="8136" width="8" style="32" customWidth="1"/>
    <col min="8137" max="8139" width="8" style="32"/>
    <col min="8140" max="8140" width="3.75" style="32" customWidth="1"/>
    <col min="8141" max="8141" width="25" style="32" customWidth="1"/>
    <col min="8142" max="8142" width="7.875" style="32" hidden="1" customWidth="1"/>
    <col min="8143" max="8144" width="9.25" style="32" customWidth="1"/>
    <col min="8145" max="8145" width="8" style="32" customWidth="1"/>
    <col min="8146" max="8146" width="3.625" style="32" customWidth="1"/>
    <col min="8147" max="8147" width="4.125" style="32" customWidth="1"/>
    <col min="8148" max="8148" width="21.25" style="32" customWidth="1"/>
    <col min="8149" max="8150" width="9.375" style="32" customWidth="1"/>
    <col min="8151" max="8151" width="7.25" style="32" customWidth="1"/>
    <col min="8152" max="8152" width="7.125" style="32" customWidth="1"/>
    <col min="8153" max="8163" width="7.875" style="32" hidden="1" customWidth="1"/>
    <col min="8164" max="8164" width="7.625" style="32" customWidth="1"/>
    <col min="8165" max="8392" width="8" style="32" customWidth="1"/>
    <col min="8393" max="8395" width="8" style="32"/>
    <col min="8396" max="8396" width="3.75" style="32" customWidth="1"/>
    <col min="8397" max="8397" width="25" style="32" customWidth="1"/>
    <col min="8398" max="8398" width="7.875" style="32" hidden="1" customWidth="1"/>
    <col min="8399" max="8400" width="9.25" style="32" customWidth="1"/>
    <col min="8401" max="8401" width="8" style="32" customWidth="1"/>
    <col min="8402" max="8402" width="3.625" style="32" customWidth="1"/>
    <col min="8403" max="8403" width="4.125" style="32" customWidth="1"/>
    <col min="8404" max="8404" width="21.25" style="32" customWidth="1"/>
    <col min="8405" max="8406" width="9.375" style="32" customWidth="1"/>
    <col min="8407" max="8407" width="7.25" style="32" customWidth="1"/>
    <col min="8408" max="8408" width="7.125" style="32" customWidth="1"/>
    <col min="8409" max="8419" width="7.875" style="32" hidden="1" customWidth="1"/>
    <col min="8420" max="8420" width="7.625" style="32" customWidth="1"/>
    <col min="8421" max="8648" width="8" style="32" customWidth="1"/>
    <col min="8649" max="8651" width="8" style="32"/>
    <col min="8652" max="8652" width="3.75" style="32" customWidth="1"/>
    <col min="8653" max="8653" width="25" style="32" customWidth="1"/>
    <col min="8654" max="8654" width="7.875" style="32" hidden="1" customWidth="1"/>
    <col min="8655" max="8656" width="9.25" style="32" customWidth="1"/>
    <col min="8657" max="8657" width="8" style="32" customWidth="1"/>
    <col min="8658" max="8658" width="3.625" style="32" customWidth="1"/>
    <col min="8659" max="8659" width="4.125" style="32" customWidth="1"/>
    <col min="8660" max="8660" width="21.25" style="32" customWidth="1"/>
    <col min="8661" max="8662" width="9.375" style="32" customWidth="1"/>
    <col min="8663" max="8663" width="7.25" style="32" customWidth="1"/>
    <col min="8664" max="8664" width="7.125" style="32" customWidth="1"/>
    <col min="8665" max="8675" width="7.875" style="32" hidden="1" customWidth="1"/>
    <col min="8676" max="8676" width="7.625" style="32" customWidth="1"/>
    <col min="8677" max="8904" width="8" style="32" customWidth="1"/>
    <col min="8905" max="8907" width="8" style="32"/>
    <col min="8908" max="8908" width="3.75" style="32" customWidth="1"/>
    <col min="8909" max="8909" width="25" style="32" customWidth="1"/>
    <col min="8910" max="8910" width="7.875" style="32" hidden="1" customWidth="1"/>
    <col min="8911" max="8912" width="9.25" style="32" customWidth="1"/>
    <col min="8913" max="8913" width="8" style="32" customWidth="1"/>
    <col min="8914" max="8914" width="3.625" style="32" customWidth="1"/>
    <col min="8915" max="8915" width="4.125" style="32" customWidth="1"/>
    <col min="8916" max="8916" width="21.25" style="32" customWidth="1"/>
    <col min="8917" max="8918" width="9.375" style="32" customWidth="1"/>
    <col min="8919" max="8919" width="7.25" style="32" customWidth="1"/>
    <col min="8920" max="8920" width="7.125" style="32" customWidth="1"/>
    <col min="8921" max="8931" width="7.875" style="32" hidden="1" customWidth="1"/>
    <col min="8932" max="8932" width="7.625" style="32" customWidth="1"/>
    <col min="8933" max="9160" width="8" style="32" customWidth="1"/>
    <col min="9161" max="9163" width="8" style="32"/>
    <col min="9164" max="9164" width="3.75" style="32" customWidth="1"/>
    <col min="9165" max="9165" width="25" style="32" customWidth="1"/>
    <col min="9166" max="9166" width="7.875" style="32" hidden="1" customWidth="1"/>
    <col min="9167" max="9168" width="9.25" style="32" customWidth="1"/>
    <col min="9169" max="9169" width="8" style="32" customWidth="1"/>
    <col min="9170" max="9170" width="3.625" style="32" customWidth="1"/>
    <col min="9171" max="9171" width="4.125" style="32" customWidth="1"/>
    <col min="9172" max="9172" width="21.25" style="32" customWidth="1"/>
    <col min="9173" max="9174" width="9.375" style="32" customWidth="1"/>
    <col min="9175" max="9175" width="7.25" style="32" customWidth="1"/>
    <col min="9176" max="9176" width="7.125" style="32" customWidth="1"/>
    <col min="9177" max="9187" width="7.875" style="32" hidden="1" customWidth="1"/>
    <col min="9188" max="9188" width="7.625" style="32" customWidth="1"/>
    <col min="9189" max="9416" width="8" style="32" customWidth="1"/>
    <col min="9417" max="9419" width="8" style="32"/>
    <col min="9420" max="9420" width="3.75" style="32" customWidth="1"/>
    <col min="9421" max="9421" width="25" style="32" customWidth="1"/>
    <col min="9422" max="9422" width="7.875" style="32" hidden="1" customWidth="1"/>
    <col min="9423" max="9424" width="9.25" style="32" customWidth="1"/>
    <col min="9425" max="9425" width="8" style="32" customWidth="1"/>
    <col min="9426" max="9426" width="3.625" style="32" customWidth="1"/>
    <col min="9427" max="9427" width="4.125" style="32" customWidth="1"/>
    <col min="9428" max="9428" width="21.25" style="32" customWidth="1"/>
    <col min="9429" max="9430" width="9.375" style="32" customWidth="1"/>
    <col min="9431" max="9431" width="7.25" style="32" customWidth="1"/>
    <col min="9432" max="9432" width="7.125" style="32" customWidth="1"/>
    <col min="9433" max="9443" width="7.875" style="32" hidden="1" customWidth="1"/>
    <col min="9444" max="9444" width="7.625" style="32" customWidth="1"/>
    <col min="9445" max="9672" width="8" style="32" customWidth="1"/>
    <col min="9673" max="9675" width="8" style="32"/>
    <col min="9676" max="9676" width="3.75" style="32" customWidth="1"/>
    <col min="9677" max="9677" width="25" style="32" customWidth="1"/>
    <col min="9678" max="9678" width="7.875" style="32" hidden="1" customWidth="1"/>
    <col min="9679" max="9680" width="9.25" style="32" customWidth="1"/>
    <col min="9681" max="9681" width="8" style="32" customWidth="1"/>
    <col min="9682" max="9682" width="3.625" style="32" customWidth="1"/>
    <col min="9683" max="9683" width="4.125" style="32" customWidth="1"/>
    <col min="9684" max="9684" width="21.25" style="32" customWidth="1"/>
    <col min="9685" max="9686" width="9.375" style="32" customWidth="1"/>
    <col min="9687" max="9687" width="7.25" style="32" customWidth="1"/>
    <col min="9688" max="9688" width="7.125" style="32" customWidth="1"/>
    <col min="9689" max="9699" width="7.875" style="32" hidden="1" customWidth="1"/>
    <col min="9700" max="9700" width="7.625" style="32" customWidth="1"/>
    <col min="9701" max="9928" width="8" style="32" customWidth="1"/>
    <col min="9929" max="9931" width="8" style="32"/>
    <col min="9932" max="9932" width="3.75" style="32" customWidth="1"/>
    <col min="9933" max="9933" width="25" style="32" customWidth="1"/>
    <col min="9934" max="9934" width="7.875" style="32" hidden="1" customWidth="1"/>
    <col min="9935" max="9936" width="9.25" style="32" customWidth="1"/>
    <col min="9937" max="9937" width="8" style="32" customWidth="1"/>
    <col min="9938" max="9938" width="3.625" style="32" customWidth="1"/>
    <col min="9939" max="9939" width="4.125" style="32" customWidth="1"/>
    <col min="9940" max="9940" width="21.25" style="32" customWidth="1"/>
    <col min="9941" max="9942" width="9.375" style="32" customWidth="1"/>
    <col min="9943" max="9943" width="7.25" style="32" customWidth="1"/>
    <col min="9944" max="9944" width="7.125" style="32" customWidth="1"/>
    <col min="9945" max="9955" width="7.875" style="32" hidden="1" customWidth="1"/>
    <col min="9956" max="9956" width="7.625" style="32" customWidth="1"/>
    <col min="9957" max="10184" width="8" style="32" customWidth="1"/>
    <col min="10185" max="10187" width="8" style="32"/>
    <col min="10188" max="10188" width="3.75" style="32" customWidth="1"/>
    <col min="10189" max="10189" width="25" style="32" customWidth="1"/>
    <col min="10190" max="10190" width="7.875" style="32" hidden="1" customWidth="1"/>
    <col min="10191" max="10192" width="9.25" style="32" customWidth="1"/>
    <col min="10193" max="10193" width="8" style="32" customWidth="1"/>
    <col min="10194" max="10194" width="3.625" style="32" customWidth="1"/>
    <col min="10195" max="10195" width="4.125" style="32" customWidth="1"/>
    <col min="10196" max="10196" width="21.25" style="32" customWidth="1"/>
    <col min="10197" max="10198" width="9.375" style="32" customWidth="1"/>
    <col min="10199" max="10199" width="7.25" style="32" customWidth="1"/>
    <col min="10200" max="10200" width="7.125" style="32" customWidth="1"/>
    <col min="10201" max="10211" width="7.875" style="32" hidden="1" customWidth="1"/>
    <col min="10212" max="10212" width="7.625" style="32" customWidth="1"/>
    <col min="10213" max="10440" width="8" style="32" customWidth="1"/>
    <col min="10441" max="10443" width="8" style="32"/>
    <col min="10444" max="10444" width="3.75" style="32" customWidth="1"/>
    <col min="10445" max="10445" width="25" style="32" customWidth="1"/>
    <col min="10446" max="10446" width="7.875" style="32" hidden="1" customWidth="1"/>
    <col min="10447" max="10448" width="9.25" style="32" customWidth="1"/>
    <col min="10449" max="10449" width="8" style="32" customWidth="1"/>
    <col min="10450" max="10450" width="3.625" style="32" customWidth="1"/>
    <col min="10451" max="10451" width="4.125" style="32" customWidth="1"/>
    <col min="10452" max="10452" width="21.25" style="32" customWidth="1"/>
    <col min="10453" max="10454" width="9.375" style="32" customWidth="1"/>
    <col min="10455" max="10455" width="7.25" style="32" customWidth="1"/>
    <col min="10456" max="10456" width="7.125" style="32" customWidth="1"/>
    <col min="10457" max="10467" width="7.875" style="32" hidden="1" customWidth="1"/>
    <col min="10468" max="10468" width="7.625" style="32" customWidth="1"/>
    <col min="10469" max="10696" width="8" style="32" customWidth="1"/>
    <col min="10697" max="10699" width="8" style="32"/>
    <col min="10700" max="10700" width="3.75" style="32" customWidth="1"/>
    <col min="10701" max="10701" width="25" style="32" customWidth="1"/>
    <col min="10702" max="10702" width="7.875" style="32" hidden="1" customWidth="1"/>
    <col min="10703" max="10704" width="9.25" style="32" customWidth="1"/>
    <col min="10705" max="10705" width="8" style="32" customWidth="1"/>
    <col min="10706" max="10706" width="3.625" style="32" customWidth="1"/>
    <col min="10707" max="10707" width="4.125" style="32" customWidth="1"/>
    <col min="10708" max="10708" width="21.25" style="32" customWidth="1"/>
    <col min="10709" max="10710" width="9.375" style="32" customWidth="1"/>
    <col min="10711" max="10711" width="7.25" style="32" customWidth="1"/>
    <col min="10712" max="10712" width="7.125" style="32" customWidth="1"/>
    <col min="10713" max="10723" width="7.875" style="32" hidden="1" customWidth="1"/>
    <col min="10724" max="10724" width="7.625" style="32" customWidth="1"/>
    <col min="10725" max="10952" width="8" style="32" customWidth="1"/>
    <col min="10953" max="10955" width="8" style="32"/>
    <col min="10956" max="10956" width="3.75" style="32" customWidth="1"/>
    <col min="10957" max="10957" width="25" style="32" customWidth="1"/>
    <col min="10958" max="10958" width="7.875" style="32" hidden="1" customWidth="1"/>
    <col min="10959" max="10960" width="9.25" style="32" customWidth="1"/>
    <col min="10961" max="10961" width="8" style="32" customWidth="1"/>
    <col min="10962" max="10962" width="3.625" style="32" customWidth="1"/>
    <col min="10963" max="10963" width="4.125" style="32" customWidth="1"/>
    <col min="10964" max="10964" width="21.25" style="32" customWidth="1"/>
    <col min="10965" max="10966" width="9.375" style="32" customWidth="1"/>
    <col min="10967" max="10967" width="7.25" style="32" customWidth="1"/>
    <col min="10968" max="10968" width="7.125" style="32" customWidth="1"/>
    <col min="10969" max="10979" width="7.875" style="32" hidden="1" customWidth="1"/>
    <col min="10980" max="10980" width="7.625" style="32" customWidth="1"/>
    <col min="10981" max="11208" width="8" style="32" customWidth="1"/>
    <col min="11209" max="11211" width="8" style="32"/>
    <col min="11212" max="11212" width="3.75" style="32" customWidth="1"/>
    <col min="11213" max="11213" width="25" style="32" customWidth="1"/>
    <col min="11214" max="11214" width="7.875" style="32" hidden="1" customWidth="1"/>
    <col min="11215" max="11216" width="9.25" style="32" customWidth="1"/>
    <col min="11217" max="11217" width="8" style="32" customWidth="1"/>
    <col min="11218" max="11218" width="3.625" style="32" customWidth="1"/>
    <col min="11219" max="11219" width="4.125" style="32" customWidth="1"/>
    <col min="11220" max="11220" width="21.25" style="32" customWidth="1"/>
    <col min="11221" max="11222" width="9.375" style="32" customWidth="1"/>
    <col min="11223" max="11223" width="7.25" style="32" customWidth="1"/>
    <col min="11224" max="11224" width="7.125" style="32" customWidth="1"/>
    <col min="11225" max="11235" width="7.875" style="32" hidden="1" customWidth="1"/>
    <col min="11236" max="11236" width="7.625" style="32" customWidth="1"/>
    <col min="11237" max="11464" width="8" style="32" customWidth="1"/>
    <col min="11465" max="11467" width="8" style="32"/>
    <col min="11468" max="11468" width="3.75" style="32" customWidth="1"/>
    <col min="11469" max="11469" width="25" style="32" customWidth="1"/>
    <col min="11470" max="11470" width="7.875" style="32" hidden="1" customWidth="1"/>
    <col min="11471" max="11472" width="9.25" style="32" customWidth="1"/>
    <col min="11473" max="11473" width="8" style="32" customWidth="1"/>
    <col min="11474" max="11474" width="3.625" style="32" customWidth="1"/>
    <col min="11475" max="11475" width="4.125" style="32" customWidth="1"/>
    <col min="11476" max="11476" width="21.25" style="32" customWidth="1"/>
    <col min="11477" max="11478" width="9.375" style="32" customWidth="1"/>
    <col min="11479" max="11479" width="7.25" style="32" customWidth="1"/>
    <col min="11480" max="11480" width="7.125" style="32" customWidth="1"/>
    <col min="11481" max="11491" width="7.875" style="32" hidden="1" customWidth="1"/>
    <col min="11492" max="11492" width="7.625" style="32" customWidth="1"/>
    <col min="11493" max="11720" width="8" style="32" customWidth="1"/>
    <col min="11721" max="11723" width="8" style="32"/>
    <col min="11724" max="11724" width="3.75" style="32" customWidth="1"/>
    <col min="11725" max="11725" width="25" style="32" customWidth="1"/>
    <col min="11726" max="11726" width="7.875" style="32" hidden="1" customWidth="1"/>
    <col min="11727" max="11728" width="9.25" style="32" customWidth="1"/>
    <col min="11729" max="11729" width="8" style="32" customWidth="1"/>
    <col min="11730" max="11730" width="3.625" style="32" customWidth="1"/>
    <col min="11731" max="11731" width="4.125" style="32" customWidth="1"/>
    <col min="11732" max="11732" width="21.25" style="32" customWidth="1"/>
    <col min="11733" max="11734" width="9.375" style="32" customWidth="1"/>
    <col min="11735" max="11735" width="7.25" style="32" customWidth="1"/>
    <col min="11736" max="11736" width="7.125" style="32" customWidth="1"/>
    <col min="11737" max="11747" width="7.875" style="32" hidden="1" customWidth="1"/>
    <col min="11748" max="11748" width="7.625" style="32" customWidth="1"/>
    <col min="11749" max="11976" width="8" style="32" customWidth="1"/>
    <col min="11977" max="11979" width="8" style="32"/>
    <col min="11980" max="11980" width="3.75" style="32" customWidth="1"/>
    <col min="11981" max="11981" width="25" style="32" customWidth="1"/>
    <col min="11982" max="11982" width="7.875" style="32" hidden="1" customWidth="1"/>
    <col min="11983" max="11984" width="9.25" style="32" customWidth="1"/>
    <col min="11985" max="11985" width="8" style="32" customWidth="1"/>
    <col min="11986" max="11986" width="3.625" style="32" customWidth="1"/>
    <col min="11987" max="11987" width="4.125" style="32" customWidth="1"/>
    <col min="11988" max="11988" width="21.25" style="32" customWidth="1"/>
    <col min="11989" max="11990" width="9.375" style="32" customWidth="1"/>
    <col min="11991" max="11991" width="7.25" style="32" customWidth="1"/>
    <col min="11992" max="11992" width="7.125" style="32" customWidth="1"/>
    <col min="11993" max="12003" width="7.875" style="32" hidden="1" customWidth="1"/>
    <col min="12004" max="12004" width="7.625" style="32" customWidth="1"/>
    <col min="12005" max="12232" width="8" style="32" customWidth="1"/>
    <col min="12233" max="12235" width="8" style="32"/>
    <col min="12236" max="12236" width="3.75" style="32" customWidth="1"/>
    <col min="12237" max="12237" width="25" style="32" customWidth="1"/>
    <col min="12238" max="12238" width="7.875" style="32" hidden="1" customWidth="1"/>
    <col min="12239" max="12240" width="9.25" style="32" customWidth="1"/>
    <col min="12241" max="12241" width="8" style="32" customWidth="1"/>
    <col min="12242" max="12242" width="3.625" style="32" customWidth="1"/>
    <col min="12243" max="12243" width="4.125" style="32" customWidth="1"/>
    <col min="12244" max="12244" width="21.25" style="32" customWidth="1"/>
    <col min="12245" max="12246" width="9.375" style="32" customWidth="1"/>
    <col min="12247" max="12247" width="7.25" style="32" customWidth="1"/>
    <col min="12248" max="12248" width="7.125" style="32" customWidth="1"/>
    <col min="12249" max="12259" width="7.875" style="32" hidden="1" customWidth="1"/>
    <col min="12260" max="12260" width="7.625" style="32" customWidth="1"/>
    <col min="12261" max="12488" width="8" style="32" customWidth="1"/>
    <col min="12489" max="12491" width="8" style="32"/>
    <col min="12492" max="12492" width="3.75" style="32" customWidth="1"/>
    <col min="12493" max="12493" width="25" style="32" customWidth="1"/>
    <col min="12494" max="12494" width="7.875" style="32" hidden="1" customWidth="1"/>
    <col min="12495" max="12496" width="9.25" style="32" customWidth="1"/>
    <col min="12497" max="12497" width="8" style="32" customWidth="1"/>
    <col min="12498" max="12498" width="3.625" style="32" customWidth="1"/>
    <col min="12499" max="12499" width="4.125" style="32" customWidth="1"/>
    <col min="12500" max="12500" width="21.25" style="32" customWidth="1"/>
    <col min="12501" max="12502" width="9.375" style="32" customWidth="1"/>
    <col min="12503" max="12503" width="7.25" style="32" customWidth="1"/>
    <col min="12504" max="12504" width="7.125" style="32" customWidth="1"/>
    <col min="12505" max="12515" width="7.875" style="32" hidden="1" customWidth="1"/>
    <col min="12516" max="12516" width="7.625" style="32" customWidth="1"/>
    <col min="12517" max="12744" width="8" style="32" customWidth="1"/>
    <col min="12745" max="12747" width="8" style="32"/>
    <col min="12748" max="12748" width="3.75" style="32" customWidth="1"/>
    <col min="12749" max="12749" width="25" style="32" customWidth="1"/>
    <col min="12750" max="12750" width="7.875" style="32" hidden="1" customWidth="1"/>
    <col min="12751" max="12752" width="9.25" style="32" customWidth="1"/>
    <col min="12753" max="12753" width="8" style="32" customWidth="1"/>
    <col min="12754" max="12754" width="3.625" style="32" customWidth="1"/>
    <col min="12755" max="12755" width="4.125" style="32" customWidth="1"/>
    <col min="12756" max="12756" width="21.25" style="32" customWidth="1"/>
    <col min="12757" max="12758" width="9.375" style="32" customWidth="1"/>
    <col min="12759" max="12759" width="7.25" style="32" customWidth="1"/>
    <col min="12760" max="12760" width="7.125" style="32" customWidth="1"/>
    <col min="12761" max="12771" width="7.875" style="32" hidden="1" customWidth="1"/>
    <col min="12772" max="12772" width="7.625" style="32" customWidth="1"/>
    <col min="12773" max="13000" width="8" style="32" customWidth="1"/>
    <col min="13001" max="13003" width="8" style="32"/>
    <col min="13004" max="13004" width="3.75" style="32" customWidth="1"/>
    <col min="13005" max="13005" width="25" style="32" customWidth="1"/>
    <col min="13006" max="13006" width="7.875" style="32" hidden="1" customWidth="1"/>
    <col min="13007" max="13008" width="9.25" style="32" customWidth="1"/>
    <col min="13009" max="13009" width="8" style="32" customWidth="1"/>
    <col min="13010" max="13010" width="3.625" style="32" customWidth="1"/>
    <col min="13011" max="13011" width="4.125" style="32" customWidth="1"/>
    <col min="13012" max="13012" width="21.25" style="32" customWidth="1"/>
    <col min="13013" max="13014" width="9.375" style="32" customWidth="1"/>
    <col min="13015" max="13015" width="7.25" style="32" customWidth="1"/>
    <col min="13016" max="13016" width="7.125" style="32" customWidth="1"/>
    <col min="13017" max="13027" width="7.875" style="32" hidden="1" customWidth="1"/>
    <col min="13028" max="13028" width="7.625" style="32" customWidth="1"/>
    <col min="13029" max="13256" width="8" style="32" customWidth="1"/>
    <col min="13257" max="13259" width="8" style="32"/>
    <col min="13260" max="13260" width="3.75" style="32" customWidth="1"/>
    <col min="13261" max="13261" width="25" style="32" customWidth="1"/>
    <col min="13262" max="13262" width="7.875" style="32" hidden="1" customWidth="1"/>
    <col min="13263" max="13264" width="9.25" style="32" customWidth="1"/>
    <col min="13265" max="13265" width="8" style="32" customWidth="1"/>
    <col min="13266" max="13266" width="3.625" style="32" customWidth="1"/>
    <col min="13267" max="13267" width="4.125" style="32" customWidth="1"/>
    <col min="13268" max="13268" width="21.25" style="32" customWidth="1"/>
    <col min="13269" max="13270" width="9.375" style="32" customWidth="1"/>
    <col min="13271" max="13271" width="7.25" style="32" customWidth="1"/>
    <col min="13272" max="13272" width="7.125" style="32" customWidth="1"/>
    <col min="13273" max="13283" width="7.875" style="32" hidden="1" customWidth="1"/>
    <col min="13284" max="13284" width="7.625" style="32" customWidth="1"/>
    <col min="13285" max="13512" width="8" style="32" customWidth="1"/>
    <col min="13513" max="13515" width="8" style="32"/>
    <col min="13516" max="13516" width="3.75" style="32" customWidth="1"/>
    <col min="13517" max="13517" width="25" style="32" customWidth="1"/>
    <col min="13518" max="13518" width="7.875" style="32" hidden="1" customWidth="1"/>
    <col min="13519" max="13520" width="9.25" style="32" customWidth="1"/>
    <col min="13521" max="13521" width="8" style="32" customWidth="1"/>
    <col min="13522" max="13522" width="3.625" style="32" customWidth="1"/>
    <col min="13523" max="13523" width="4.125" style="32" customWidth="1"/>
    <col min="13524" max="13524" width="21.25" style="32" customWidth="1"/>
    <col min="13525" max="13526" width="9.375" style="32" customWidth="1"/>
    <col min="13527" max="13527" width="7.25" style="32" customWidth="1"/>
    <col min="13528" max="13528" width="7.125" style="32" customWidth="1"/>
    <col min="13529" max="13539" width="7.875" style="32" hidden="1" customWidth="1"/>
    <col min="13540" max="13540" width="7.625" style="32" customWidth="1"/>
    <col min="13541" max="13768" width="8" style="32" customWidth="1"/>
    <col min="13769" max="13771" width="8" style="32"/>
    <col min="13772" max="13772" width="3.75" style="32" customWidth="1"/>
    <col min="13773" max="13773" width="25" style="32" customWidth="1"/>
    <col min="13774" max="13774" width="7.875" style="32" hidden="1" customWidth="1"/>
    <col min="13775" max="13776" width="9.25" style="32" customWidth="1"/>
    <col min="13777" max="13777" width="8" style="32" customWidth="1"/>
    <col min="13778" max="13778" width="3.625" style="32" customWidth="1"/>
    <col min="13779" max="13779" width="4.125" style="32" customWidth="1"/>
    <col min="13780" max="13780" width="21.25" style="32" customWidth="1"/>
    <col min="13781" max="13782" width="9.375" style="32" customWidth="1"/>
    <col min="13783" max="13783" width="7.25" style="32" customWidth="1"/>
    <col min="13784" max="13784" width="7.125" style="32" customWidth="1"/>
    <col min="13785" max="13795" width="7.875" style="32" hidden="1" customWidth="1"/>
    <col min="13796" max="13796" width="7.625" style="32" customWidth="1"/>
    <col min="13797" max="14024" width="8" style="32" customWidth="1"/>
    <col min="14025" max="14027" width="8" style="32"/>
    <col min="14028" max="14028" width="3.75" style="32" customWidth="1"/>
    <col min="14029" max="14029" width="25" style="32" customWidth="1"/>
    <col min="14030" max="14030" width="7.875" style="32" hidden="1" customWidth="1"/>
    <col min="14031" max="14032" width="9.25" style="32" customWidth="1"/>
    <col min="14033" max="14033" width="8" style="32" customWidth="1"/>
    <col min="14034" max="14034" width="3.625" style="32" customWidth="1"/>
    <col min="14035" max="14035" width="4.125" style="32" customWidth="1"/>
    <col min="14036" max="14036" width="21.25" style="32" customWidth="1"/>
    <col min="14037" max="14038" width="9.375" style="32" customWidth="1"/>
    <col min="14039" max="14039" width="7.25" style="32" customWidth="1"/>
    <col min="14040" max="14040" width="7.125" style="32" customWidth="1"/>
    <col min="14041" max="14051" width="7.875" style="32" hidden="1" customWidth="1"/>
    <col min="14052" max="14052" width="7.625" style="32" customWidth="1"/>
    <col min="14053" max="14280" width="8" style="32" customWidth="1"/>
    <col min="14281" max="14283" width="8" style="32"/>
    <col min="14284" max="14284" width="3.75" style="32" customWidth="1"/>
    <col min="14285" max="14285" width="25" style="32" customWidth="1"/>
    <col min="14286" max="14286" width="7.875" style="32" hidden="1" customWidth="1"/>
    <col min="14287" max="14288" width="9.25" style="32" customWidth="1"/>
    <col min="14289" max="14289" width="8" style="32" customWidth="1"/>
    <col min="14290" max="14290" width="3.625" style="32" customWidth="1"/>
    <col min="14291" max="14291" width="4.125" style="32" customWidth="1"/>
    <col min="14292" max="14292" width="21.25" style="32" customWidth="1"/>
    <col min="14293" max="14294" width="9.375" style="32" customWidth="1"/>
    <col min="14295" max="14295" width="7.25" style="32" customWidth="1"/>
    <col min="14296" max="14296" width="7.125" style="32" customWidth="1"/>
    <col min="14297" max="14307" width="7.875" style="32" hidden="1" customWidth="1"/>
    <col min="14308" max="14308" width="7.625" style="32" customWidth="1"/>
    <col min="14309" max="14536" width="8" style="32" customWidth="1"/>
    <col min="14537" max="14539" width="8" style="32"/>
    <col min="14540" max="14540" width="3.75" style="32" customWidth="1"/>
    <col min="14541" max="14541" width="25" style="32" customWidth="1"/>
    <col min="14542" max="14542" width="7.875" style="32" hidden="1" customWidth="1"/>
    <col min="14543" max="14544" width="9.25" style="32" customWidth="1"/>
    <col min="14545" max="14545" width="8" style="32" customWidth="1"/>
    <col min="14546" max="14546" width="3.625" style="32" customWidth="1"/>
    <col min="14547" max="14547" width="4.125" style="32" customWidth="1"/>
    <col min="14548" max="14548" width="21.25" style="32" customWidth="1"/>
    <col min="14549" max="14550" width="9.375" style="32" customWidth="1"/>
    <col min="14551" max="14551" width="7.25" style="32" customWidth="1"/>
    <col min="14552" max="14552" width="7.125" style="32" customWidth="1"/>
    <col min="14553" max="14563" width="7.875" style="32" hidden="1" customWidth="1"/>
    <col min="14564" max="14564" width="7.625" style="32" customWidth="1"/>
    <col min="14565" max="14792" width="8" style="32" customWidth="1"/>
    <col min="14793" max="14795" width="8" style="32"/>
    <col min="14796" max="14796" width="3.75" style="32" customWidth="1"/>
    <col min="14797" max="14797" width="25" style="32" customWidth="1"/>
    <col min="14798" max="14798" width="7.875" style="32" hidden="1" customWidth="1"/>
    <col min="14799" max="14800" width="9.25" style="32" customWidth="1"/>
    <col min="14801" max="14801" width="8" style="32" customWidth="1"/>
    <col min="14802" max="14802" width="3.625" style="32" customWidth="1"/>
    <col min="14803" max="14803" width="4.125" style="32" customWidth="1"/>
    <col min="14804" max="14804" width="21.25" style="32" customWidth="1"/>
    <col min="14805" max="14806" width="9.375" style="32" customWidth="1"/>
    <col min="14807" max="14807" width="7.25" style="32" customWidth="1"/>
    <col min="14808" max="14808" width="7.125" style="32" customWidth="1"/>
    <col min="14809" max="14819" width="7.875" style="32" hidden="1" customWidth="1"/>
    <col min="14820" max="14820" width="7.625" style="32" customWidth="1"/>
    <col min="14821" max="15048" width="8" style="32" customWidth="1"/>
    <col min="15049" max="15051" width="8" style="32"/>
    <col min="15052" max="15052" width="3.75" style="32" customWidth="1"/>
    <col min="15053" max="15053" width="25" style="32" customWidth="1"/>
    <col min="15054" max="15054" width="7.875" style="32" hidden="1" customWidth="1"/>
    <col min="15055" max="15056" width="9.25" style="32" customWidth="1"/>
    <col min="15057" max="15057" width="8" style="32" customWidth="1"/>
    <col min="15058" max="15058" width="3.625" style="32" customWidth="1"/>
    <col min="15059" max="15059" width="4.125" style="32" customWidth="1"/>
    <col min="15060" max="15060" width="21.25" style="32" customWidth="1"/>
    <col min="15061" max="15062" width="9.375" style="32" customWidth="1"/>
    <col min="15063" max="15063" width="7.25" style="32" customWidth="1"/>
    <col min="15064" max="15064" width="7.125" style="32" customWidth="1"/>
    <col min="15065" max="15075" width="7.875" style="32" hidden="1" customWidth="1"/>
    <col min="15076" max="15076" width="7.625" style="32" customWidth="1"/>
    <col min="15077" max="15304" width="8" style="32" customWidth="1"/>
    <col min="15305" max="15307" width="8" style="32"/>
    <col min="15308" max="15308" width="3.75" style="32" customWidth="1"/>
    <col min="15309" max="15309" width="25" style="32" customWidth="1"/>
    <col min="15310" max="15310" width="7.875" style="32" hidden="1" customWidth="1"/>
    <col min="15311" max="15312" width="9.25" style="32" customWidth="1"/>
    <col min="15313" max="15313" width="8" style="32" customWidth="1"/>
    <col min="15314" max="15314" width="3.625" style="32" customWidth="1"/>
    <col min="15315" max="15315" width="4.125" style="32" customWidth="1"/>
    <col min="15316" max="15316" width="21.25" style="32" customWidth="1"/>
    <col min="15317" max="15318" width="9.375" style="32" customWidth="1"/>
    <col min="15319" max="15319" width="7.25" style="32" customWidth="1"/>
    <col min="15320" max="15320" width="7.125" style="32" customWidth="1"/>
    <col min="15321" max="15331" width="7.875" style="32" hidden="1" customWidth="1"/>
    <col min="15332" max="15332" width="7.625" style="32" customWidth="1"/>
    <col min="15333" max="15560" width="8" style="32" customWidth="1"/>
    <col min="15561" max="15563" width="8" style="32"/>
    <col min="15564" max="15564" width="3.75" style="32" customWidth="1"/>
    <col min="15565" max="15565" width="25" style="32" customWidth="1"/>
    <col min="15566" max="15566" width="7.875" style="32" hidden="1" customWidth="1"/>
    <col min="15567" max="15568" width="9.25" style="32" customWidth="1"/>
    <col min="15569" max="15569" width="8" style="32" customWidth="1"/>
    <col min="15570" max="15570" width="3.625" style="32" customWidth="1"/>
    <col min="15571" max="15571" width="4.125" style="32" customWidth="1"/>
    <col min="15572" max="15572" width="21.25" style="32" customWidth="1"/>
    <col min="15573" max="15574" width="9.375" style="32" customWidth="1"/>
    <col min="15575" max="15575" width="7.25" style="32" customWidth="1"/>
    <col min="15576" max="15576" width="7.125" style="32" customWidth="1"/>
    <col min="15577" max="15587" width="7.875" style="32" hidden="1" customWidth="1"/>
    <col min="15588" max="15588" width="7.625" style="32" customWidth="1"/>
    <col min="15589" max="15816" width="8" style="32" customWidth="1"/>
    <col min="15817" max="15819" width="8" style="32"/>
    <col min="15820" max="15820" width="3.75" style="32" customWidth="1"/>
    <col min="15821" max="15821" width="25" style="32" customWidth="1"/>
    <col min="15822" max="15822" width="7.875" style="32" hidden="1" customWidth="1"/>
    <col min="15823" max="15824" width="9.25" style="32" customWidth="1"/>
    <col min="15825" max="15825" width="8" style="32" customWidth="1"/>
    <col min="15826" max="15826" width="3.625" style="32" customWidth="1"/>
    <col min="15827" max="15827" width="4.125" style="32" customWidth="1"/>
    <col min="15828" max="15828" width="21.25" style="32" customWidth="1"/>
    <col min="15829" max="15830" width="9.375" style="32" customWidth="1"/>
    <col min="15831" max="15831" width="7.25" style="32" customWidth="1"/>
    <col min="15832" max="15832" width="7.125" style="32" customWidth="1"/>
    <col min="15833" max="15843" width="7.875" style="32" hidden="1" customWidth="1"/>
    <col min="15844" max="15844" width="7.625" style="32" customWidth="1"/>
    <col min="15845" max="16072" width="8" style="32" customWidth="1"/>
    <col min="16073" max="16075" width="8" style="32"/>
    <col min="16076" max="16076" width="3.75" style="32" customWidth="1"/>
    <col min="16077" max="16077" width="25" style="32" customWidth="1"/>
    <col min="16078" max="16078" width="7.875" style="32" hidden="1" customWidth="1"/>
    <col min="16079" max="16080" width="9.25" style="32" customWidth="1"/>
    <col min="16081" max="16081" width="8" style="32" customWidth="1"/>
    <col min="16082" max="16082" width="3.625" style="32" customWidth="1"/>
    <col min="16083" max="16083" width="4.125" style="32" customWidth="1"/>
    <col min="16084" max="16084" width="21.25" style="32" customWidth="1"/>
    <col min="16085" max="16086" width="9.375" style="32" customWidth="1"/>
    <col min="16087" max="16087" width="7.25" style="32" customWidth="1"/>
    <col min="16088" max="16088" width="7.125" style="32" customWidth="1"/>
    <col min="16089" max="16099" width="7.875" style="32" hidden="1" customWidth="1"/>
    <col min="16100" max="16100" width="7.625" style="32" customWidth="1"/>
    <col min="16101" max="16328" width="8" style="32" customWidth="1"/>
    <col min="16329" max="16348" width="8" style="32"/>
    <col min="16349" max="16352" width="7.875" style="32"/>
    <col min="16353" max="16384" width="7.875" style="33"/>
  </cols>
  <sheetData>
    <row r="1" spans="1:4" s="44" customFormat="1">
      <c r="A1" s="104" t="s">
        <v>1439</v>
      </c>
      <c r="B1" s="46"/>
      <c r="C1" s="98"/>
      <c r="D1" s="46"/>
    </row>
    <row r="2" spans="1:4" ht="27" customHeight="1">
      <c r="B2" s="395" t="s">
        <v>1733</v>
      </c>
      <c r="C2" s="395"/>
      <c r="D2" s="395"/>
    </row>
    <row r="3" spans="1:4" ht="14.65" customHeight="1">
      <c r="B3" s="34"/>
      <c r="C3" s="396" t="s">
        <v>1438</v>
      </c>
      <c r="D3" s="396"/>
    </row>
    <row r="4" spans="1:4" ht="26.1" customHeight="1">
      <c r="A4" s="397" t="s">
        <v>27</v>
      </c>
      <c r="B4" s="397"/>
      <c r="C4" s="99" t="s">
        <v>1435</v>
      </c>
      <c r="D4" s="35" t="s">
        <v>5</v>
      </c>
    </row>
    <row r="5" spans="1:4" ht="16.5" customHeight="1">
      <c r="A5" s="107">
        <v>1</v>
      </c>
      <c r="B5" s="86" t="s">
        <v>28</v>
      </c>
      <c r="C5" s="100">
        <v>7016</v>
      </c>
      <c r="D5" s="36"/>
    </row>
    <row r="6" spans="1:4" ht="16.5" customHeight="1">
      <c r="A6" s="107">
        <v>2</v>
      </c>
      <c r="B6" s="86" t="s">
        <v>29</v>
      </c>
      <c r="C6" s="100">
        <v>3025</v>
      </c>
      <c r="D6" s="36"/>
    </row>
    <row r="7" spans="1:4" ht="16.5" customHeight="1">
      <c r="A7" s="107">
        <v>3</v>
      </c>
      <c r="B7" s="86" t="s">
        <v>30</v>
      </c>
      <c r="C7" s="100">
        <v>1104</v>
      </c>
      <c r="D7" s="36"/>
    </row>
    <row r="8" spans="1:4" ht="16.5" customHeight="1">
      <c r="A8" s="107">
        <v>4</v>
      </c>
      <c r="B8" s="86" t="s">
        <v>31</v>
      </c>
      <c r="C8" s="100">
        <v>4047</v>
      </c>
      <c r="D8" s="36"/>
    </row>
    <row r="9" spans="1:4" ht="16.5" customHeight="1">
      <c r="A9" s="107">
        <v>5</v>
      </c>
      <c r="B9" s="37" t="s">
        <v>32</v>
      </c>
      <c r="C9" s="100">
        <v>1192</v>
      </c>
      <c r="D9" s="36"/>
    </row>
    <row r="10" spans="1:4" ht="16.5" customHeight="1">
      <c r="A10" s="107">
        <v>6</v>
      </c>
      <c r="B10" s="86" t="s">
        <v>1538</v>
      </c>
      <c r="C10" s="101">
        <f>84262+7700</f>
        <v>91962</v>
      </c>
      <c r="D10" s="36"/>
    </row>
    <row r="11" spans="1:4" ht="16.5" customHeight="1">
      <c r="A11" s="107">
        <v>7</v>
      </c>
      <c r="B11" s="86" t="s">
        <v>1539</v>
      </c>
      <c r="C11" s="101">
        <f>30239+1000</f>
        <v>31239</v>
      </c>
      <c r="D11" s="36"/>
    </row>
    <row r="12" spans="1:4" ht="16.5" customHeight="1">
      <c r="A12" s="107">
        <v>8</v>
      </c>
      <c r="B12" s="86" t="s">
        <v>1540</v>
      </c>
      <c r="C12" s="101">
        <v>1200</v>
      </c>
      <c r="D12" s="36"/>
    </row>
    <row r="13" spans="1:4" ht="16.5" customHeight="1">
      <c r="A13" s="107">
        <v>9</v>
      </c>
      <c r="B13" s="86" t="s">
        <v>34</v>
      </c>
      <c r="C13" s="101">
        <v>2703</v>
      </c>
      <c r="D13" s="36"/>
    </row>
    <row r="14" spans="1:4" ht="16.5" customHeight="1">
      <c r="A14" s="107">
        <v>10</v>
      </c>
      <c r="B14" s="87" t="s">
        <v>43</v>
      </c>
      <c r="C14" s="101">
        <v>391</v>
      </c>
      <c r="D14" s="36"/>
    </row>
    <row r="15" spans="1:4" ht="16.5" customHeight="1">
      <c r="A15" s="107">
        <v>11</v>
      </c>
      <c r="B15" s="86" t="s">
        <v>1533</v>
      </c>
      <c r="C15" s="101">
        <v>595</v>
      </c>
      <c r="D15" s="36"/>
    </row>
    <row r="16" spans="1:4" ht="16.5" customHeight="1">
      <c r="A16" s="107">
        <v>12</v>
      </c>
      <c r="B16" s="39" t="s">
        <v>46</v>
      </c>
      <c r="C16" s="101">
        <v>2017</v>
      </c>
      <c r="D16" s="36"/>
    </row>
    <row r="17" spans="1:4" ht="16.5" customHeight="1">
      <c r="A17" s="107">
        <v>13</v>
      </c>
      <c r="B17" s="86" t="s">
        <v>33</v>
      </c>
      <c r="C17" s="101">
        <v>1543</v>
      </c>
      <c r="D17" s="36"/>
    </row>
    <row r="18" spans="1:4" ht="16.5" customHeight="1">
      <c r="A18" s="107">
        <v>14</v>
      </c>
      <c r="B18" s="37" t="s">
        <v>35</v>
      </c>
      <c r="C18" s="101">
        <v>13406</v>
      </c>
      <c r="D18" s="36"/>
    </row>
    <row r="19" spans="1:4" ht="16.5" customHeight="1">
      <c r="A19" s="107">
        <v>15</v>
      </c>
      <c r="B19" s="86" t="s">
        <v>36</v>
      </c>
      <c r="C19" s="101">
        <v>2280</v>
      </c>
      <c r="D19" s="36"/>
    </row>
    <row r="20" spans="1:4" ht="16.5" customHeight="1">
      <c r="A20" s="107">
        <v>16</v>
      </c>
      <c r="B20" s="86" t="s">
        <v>37</v>
      </c>
      <c r="C20" s="101">
        <v>2966</v>
      </c>
      <c r="D20" s="36"/>
    </row>
    <row r="21" spans="1:4" ht="16.5" customHeight="1">
      <c r="A21" s="107">
        <v>17</v>
      </c>
      <c r="B21" s="86" t="s">
        <v>38</v>
      </c>
      <c r="C21" s="101">
        <v>186</v>
      </c>
      <c r="D21" s="36"/>
    </row>
    <row r="22" spans="1:4" ht="16.5" customHeight="1">
      <c r="A22" s="107">
        <v>18</v>
      </c>
      <c r="B22" s="86" t="s">
        <v>39</v>
      </c>
      <c r="C22" s="101">
        <v>1112</v>
      </c>
      <c r="D22" s="36"/>
    </row>
    <row r="23" spans="1:4" ht="16.5" customHeight="1">
      <c r="A23" s="107">
        <v>19</v>
      </c>
      <c r="B23" s="37" t="s">
        <v>40</v>
      </c>
      <c r="C23" s="101">
        <v>4500</v>
      </c>
      <c r="D23" s="36"/>
    </row>
    <row r="24" spans="1:4" ht="16.5" customHeight="1">
      <c r="A24" s="107">
        <v>20</v>
      </c>
      <c r="B24" s="87" t="s">
        <v>41</v>
      </c>
      <c r="C24" s="101">
        <v>2900</v>
      </c>
      <c r="D24" s="36"/>
    </row>
    <row r="25" spans="1:4" ht="16.5" customHeight="1">
      <c r="A25" s="107">
        <v>21</v>
      </c>
      <c r="B25" s="38" t="s">
        <v>42</v>
      </c>
      <c r="C25" s="101">
        <f>2061+6125-720+600</f>
        <v>8066</v>
      </c>
      <c r="D25" s="36"/>
    </row>
    <row r="26" spans="1:4" ht="16.5" customHeight="1">
      <c r="A26" s="107">
        <v>22</v>
      </c>
      <c r="B26" s="37" t="s">
        <v>44</v>
      </c>
      <c r="C26" s="101">
        <v>1400</v>
      </c>
      <c r="D26" s="36"/>
    </row>
    <row r="27" spans="1:4" ht="16.5" customHeight="1">
      <c r="A27" s="107">
        <v>23</v>
      </c>
      <c r="B27" s="40" t="s">
        <v>45</v>
      </c>
      <c r="C27" s="101">
        <v>720</v>
      </c>
      <c r="D27" s="36"/>
    </row>
    <row r="28" spans="1:4" ht="16.5" customHeight="1">
      <c r="A28" s="107">
        <v>24</v>
      </c>
      <c r="B28" s="40" t="s">
        <v>1534</v>
      </c>
      <c r="C28" s="101">
        <v>301</v>
      </c>
      <c r="D28" s="36"/>
    </row>
    <row r="29" spans="1:4" ht="16.5" customHeight="1">
      <c r="A29" s="107">
        <v>25</v>
      </c>
      <c r="B29" s="39" t="s">
        <v>47</v>
      </c>
      <c r="C29" s="101">
        <v>32422</v>
      </c>
      <c r="D29" s="36"/>
    </row>
    <row r="30" spans="1:4" ht="16.5" customHeight="1">
      <c r="A30" s="107">
        <v>26</v>
      </c>
      <c r="B30" s="41" t="s">
        <v>1535</v>
      </c>
      <c r="C30" s="101">
        <v>15000</v>
      </c>
      <c r="D30" s="36"/>
    </row>
    <row r="31" spans="1:4" ht="16.5" customHeight="1">
      <c r="A31" s="107">
        <v>27</v>
      </c>
      <c r="B31" s="41" t="s">
        <v>1536</v>
      </c>
      <c r="C31" s="101">
        <v>25500</v>
      </c>
      <c r="D31" s="36"/>
    </row>
    <row r="32" spans="1:4" ht="16.5" customHeight="1">
      <c r="A32" s="107">
        <v>28</v>
      </c>
      <c r="B32" s="41" t="s">
        <v>1537</v>
      </c>
      <c r="C32" s="101">
        <v>5000</v>
      </c>
      <c r="D32" s="36"/>
    </row>
    <row r="33" spans="1:4" ht="16.5" customHeight="1">
      <c r="A33" s="107">
        <v>29</v>
      </c>
      <c r="B33" s="2" t="s">
        <v>48</v>
      </c>
      <c r="C33" s="101">
        <v>1550</v>
      </c>
      <c r="D33" s="36"/>
    </row>
    <row r="34" spans="1:4" ht="16.5" customHeight="1">
      <c r="A34" s="107">
        <v>30</v>
      </c>
      <c r="B34" s="40" t="s">
        <v>49</v>
      </c>
      <c r="C34" s="101">
        <f>1753+12022+920+525</f>
        <v>15220</v>
      </c>
      <c r="D34" s="36"/>
    </row>
    <row r="35" spans="1:4" ht="16.5" customHeight="1">
      <c r="A35" s="107">
        <v>31</v>
      </c>
      <c r="B35" s="40" t="s">
        <v>50</v>
      </c>
      <c r="C35" s="101">
        <v>15404</v>
      </c>
      <c r="D35" s="36"/>
    </row>
    <row r="36" spans="1:4" ht="16.5" customHeight="1">
      <c r="A36" s="107">
        <v>32</v>
      </c>
      <c r="B36" s="39" t="s">
        <v>51</v>
      </c>
      <c r="C36" s="101">
        <v>6300</v>
      </c>
      <c r="D36" s="36"/>
    </row>
    <row r="37" spans="1:4" ht="16.5" customHeight="1">
      <c r="A37" s="107">
        <v>33</v>
      </c>
      <c r="B37" s="39" t="s">
        <v>52</v>
      </c>
      <c r="C37" s="101">
        <v>1824</v>
      </c>
      <c r="D37" s="36"/>
    </row>
    <row r="38" spans="1:4" ht="16.5" customHeight="1">
      <c r="A38" s="107">
        <v>34</v>
      </c>
      <c r="B38" s="39" t="s">
        <v>53</v>
      </c>
      <c r="C38" s="101">
        <v>4972</v>
      </c>
      <c r="D38" s="36"/>
    </row>
    <row r="39" spans="1:4" ht="16.5" customHeight="1">
      <c r="A39" s="107">
        <v>35</v>
      </c>
      <c r="B39" s="39" t="s">
        <v>1549</v>
      </c>
      <c r="C39" s="101">
        <v>1058</v>
      </c>
      <c r="D39" s="36"/>
    </row>
    <row r="40" spans="1:4" ht="16.5" customHeight="1">
      <c r="A40" s="107"/>
      <c r="B40" s="314" t="s">
        <v>1604</v>
      </c>
      <c r="C40" s="316">
        <f>SUM(C5:C39)</f>
        <v>310121</v>
      </c>
      <c r="D40" s="36"/>
    </row>
  </sheetData>
  <mergeCells count="3">
    <mergeCell ref="B2:D2"/>
    <mergeCell ref="C3:D3"/>
    <mergeCell ref="A4:B4"/>
  </mergeCells>
  <phoneticPr fontId="81" type="noConversion"/>
  <pageMargins left="0.75" right="0.75" top="1" bottom="1" header="0.5" footer="0.5"/>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XEG21"/>
  <sheetViews>
    <sheetView workbookViewId="0">
      <pane xSplit="2" ySplit="4" topLeftCell="C5" activePane="bottomRight" state="frozen"/>
      <selection pane="topRight"/>
      <selection pane="bottomLeft"/>
      <selection pane="bottomRight" activeCell="C5" sqref="C5:C20"/>
    </sheetView>
  </sheetViews>
  <sheetFormatPr defaultColWidth="7.875" defaultRowHeight="15.75"/>
  <cols>
    <col min="1" max="1" width="6.125" style="105" customWidth="1"/>
    <col min="2" max="2" width="41" style="32" customWidth="1"/>
    <col min="3" max="3" width="20.75" style="102" customWidth="1"/>
    <col min="4" max="4" width="13.125" style="32" customWidth="1"/>
    <col min="5" max="209" width="8" style="32" customWidth="1"/>
    <col min="210" max="212" width="8" style="32"/>
    <col min="213" max="213" width="3.75" style="32" customWidth="1"/>
    <col min="214" max="214" width="25" style="32" customWidth="1"/>
    <col min="215" max="215" width="7.875" style="32" hidden="1" customWidth="1"/>
    <col min="216" max="217" width="9.25" style="32" customWidth="1"/>
    <col min="218" max="218" width="8" style="32" customWidth="1"/>
    <col min="219" max="219" width="3.625" style="32" customWidth="1"/>
    <col min="220" max="220" width="4.125" style="32" customWidth="1"/>
    <col min="221" max="221" width="21.25" style="32" customWidth="1"/>
    <col min="222" max="223" width="9.375" style="32" customWidth="1"/>
    <col min="224" max="224" width="7.25" style="32" customWidth="1"/>
    <col min="225" max="225" width="7.125" style="32" customWidth="1"/>
    <col min="226" max="236" width="7.875" style="32" hidden="1" customWidth="1"/>
    <col min="237" max="237" width="7.625" style="32" customWidth="1"/>
    <col min="238" max="465" width="8" style="32" customWidth="1"/>
    <col min="466" max="468" width="8" style="32"/>
    <col min="469" max="469" width="3.75" style="32" customWidth="1"/>
    <col min="470" max="470" width="25" style="32" customWidth="1"/>
    <col min="471" max="471" width="7.875" style="32" hidden="1" customWidth="1"/>
    <col min="472" max="473" width="9.25" style="32" customWidth="1"/>
    <col min="474" max="474" width="8" style="32" customWidth="1"/>
    <col min="475" max="475" width="3.625" style="32" customWidth="1"/>
    <col min="476" max="476" width="4.125" style="32" customWidth="1"/>
    <col min="477" max="477" width="21.25" style="32" customWidth="1"/>
    <col min="478" max="479" width="9.375" style="32" customWidth="1"/>
    <col min="480" max="480" width="7.25" style="32" customWidth="1"/>
    <col min="481" max="481" width="7.125" style="32" customWidth="1"/>
    <col min="482" max="492" width="7.875" style="32" hidden="1" customWidth="1"/>
    <col min="493" max="493" width="7.625" style="32" customWidth="1"/>
    <col min="494" max="721" width="8" style="32" customWidth="1"/>
    <col min="722" max="724" width="8" style="32"/>
    <col min="725" max="725" width="3.75" style="32" customWidth="1"/>
    <col min="726" max="726" width="25" style="32" customWidth="1"/>
    <col min="727" max="727" width="7.875" style="32" hidden="1" customWidth="1"/>
    <col min="728" max="729" width="9.25" style="32" customWidth="1"/>
    <col min="730" max="730" width="8" style="32" customWidth="1"/>
    <col min="731" max="731" width="3.625" style="32" customWidth="1"/>
    <col min="732" max="732" width="4.125" style="32" customWidth="1"/>
    <col min="733" max="733" width="21.25" style="32" customWidth="1"/>
    <col min="734" max="735" width="9.375" style="32" customWidth="1"/>
    <col min="736" max="736" width="7.25" style="32" customWidth="1"/>
    <col min="737" max="737" width="7.125" style="32" customWidth="1"/>
    <col min="738" max="748" width="7.875" style="32" hidden="1" customWidth="1"/>
    <col min="749" max="749" width="7.625" style="32" customWidth="1"/>
    <col min="750" max="977" width="8" style="32" customWidth="1"/>
    <col min="978" max="980" width="8" style="32"/>
    <col min="981" max="981" width="3.75" style="32" customWidth="1"/>
    <col min="982" max="982" width="25" style="32" customWidth="1"/>
    <col min="983" max="983" width="7.875" style="32" hidden="1" customWidth="1"/>
    <col min="984" max="985" width="9.25" style="32" customWidth="1"/>
    <col min="986" max="986" width="8" style="32" customWidth="1"/>
    <col min="987" max="987" width="3.625" style="32" customWidth="1"/>
    <col min="988" max="988" width="4.125" style="32" customWidth="1"/>
    <col min="989" max="989" width="21.25" style="32" customWidth="1"/>
    <col min="990" max="991" width="9.375" style="32" customWidth="1"/>
    <col min="992" max="992" width="7.25" style="32" customWidth="1"/>
    <col min="993" max="993" width="7.125" style="32" customWidth="1"/>
    <col min="994" max="1004" width="7.875" style="32" hidden="1" customWidth="1"/>
    <col min="1005" max="1005" width="7.625" style="32" customWidth="1"/>
    <col min="1006" max="1233" width="8" style="32" customWidth="1"/>
    <col min="1234" max="1236" width="8" style="32"/>
    <col min="1237" max="1237" width="3.75" style="32" customWidth="1"/>
    <col min="1238" max="1238" width="25" style="32" customWidth="1"/>
    <col min="1239" max="1239" width="7.875" style="32" hidden="1" customWidth="1"/>
    <col min="1240" max="1241" width="9.25" style="32" customWidth="1"/>
    <col min="1242" max="1242" width="8" style="32" customWidth="1"/>
    <col min="1243" max="1243" width="3.625" style="32" customWidth="1"/>
    <col min="1244" max="1244" width="4.125" style="32" customWidth="1"/>
    <col min="1245" max="1245" width="21.25" style="32" customWidth="1"/>
    <col min="1246" max="1247" width="9.375" style="32" customWidth="1"/>
    <col min="1248" max="1248" width="7.25" style="32" customWidth="1"/>
    <col min="1249" max="1249" width="7.125" style="32" customWidth="1"/>
    <col min="1250" max="1260" width="7.875" style="32" hidden="1" customWidth="1"/>
    <col min="1261" max="1261" width="7.625" style="32" customWidth="1"/>
    <col min="1262" max="1489" width="8" style="32" customWidth="1"/>
    <col min="1490" max="1492" width="8" style="32"/>
    <col min="1493" max="1493" width="3.75" style="32" customWidth="1"/>
    <col min="1494" max="1494" width="25" style="32" customWidth="1"/>
    <col min="1495" max="1495" width="7.875" style="32" hidden="1" customWidth="1"/>
    <col min="1496" max="1497" width="9.25" style="32" customWidth="1"/>
    <col min="1498" max="1498" width="8" style="32" customWidth="1"/>
    <col min="1499" max="1499" width="3.625" style="32" customWidth="1"/>
    <col min="1500" max="1500" width="4.125" style="32" customWidth="1"/>
    <col min="1501" max="1501" width="21.25" style="32" customWidth="1"/>
    <col min="1502" max="1503" width="9.375" style="32" customWidth="1"/>
    <col min="1504" max="1504" width="7.25" style="32" customWidth="1"/>
    <col min="1505" max="1505" width="7.125" style="32" customWidth="1"/>
    <col min="1506" max="1516" width="7.875" style="32" hidden="1" customWidth="1"/>
    <col min="1517" max="1517" width="7.625" style="32" customWidth="1"/>
    <col min="1518" max="1745" width="8" style="32" customWidth="1"/>
    <col min="1746" max="1748" width="8" style="32"/>
    <col min="1749" max="1749" width="3.75" style="32" customWidth="1"/>
    <col min="1750" max="1750" width="25" style="32" customWidth="1"/>
    <col min="1751" max="1751" width="7.875" style="32" hidden="1" customWidth="1"/>
    <col min="1752" max="1753" width="9.25" style="32" customWidth="1"/>
    <col min="1754" max="1754" width="8" style="32" customWidth="1"/>
    <col min="1755" max="1755" width="3.625" style="32" customWidth="1"/>
    <col min="1756" max="1756" width="4.125" style="32" customWidth="1"/>
    <col min="1757" max="1757" width="21.25" style="32" customWidth="1"/>
    <col min="1758" max="1759" width="9.375" style="32" customWidth="1"/>
    <col min="1760" max="1760" width="7.25" style="32" customWidth="1"/>
    <col min="1761" max="1761" width="7.125" style="32" customWidth="1"/>
    <col min="1762" max="1772" width="7.875" style="32" hidden="1" customWidth="1"/>
    <col min="1773" max="1773" width="7.625" style="32" customWidth="1"/>
    <col min="1774" max="2001" width="8" style="32" customWidth="1"/>
    <col min="2002" max="2004" width="8" style="32"/>
    <col min="2005" max="2005" width="3.75" style="32" customWidth="1"/>
    <col min="2006" max="2006" width="25" style="32" customWidth="1"/>
    <col min="2007" max="2007" width="7.875" style="32" hidden="1" customWidth="1"/>
    <col min="2008" max="2009" width="9.25" style="32" customWidth="1"/>
    <col min="2010" max="2010" width="8" style="32" customWidth="1"/>
    <col min="2011" max="2011" width="3.625" style="32" customWidth="1"/>
    <col min="2012" max="2012" width="4.125" style="32" customWidth="1"/>
    <col min="2013" max="2013" width="21.25" style="32" customWidth="1"/>
    <col min="2014" max="2015" width="9.375" style="32" customWidth="1"/>
    <col min="2016" max="2016" width="7.25" style="32" customWidth="1"/>
    <col min="2017" max="2017" width="7.125" style="32" customWidth="1"/>
    <col min="2018" max="2028" width="7.875" style="32" hidden="1" customWidth="1"/>
    <col min="2029" max="2029" width="7.625" style="32" customWidth="1"/>
    <col min="2030" max="2257" width="8" style="32" customWidth="1"/>
    <col min="2258" max="2260" width="8" style="32"/>
    <col min="2261" max="2261" width="3.75" style="32" customWidth="1"/>
    <col min="2262" max="2262" width="25" style="32" customWidth="1"/>
    <col min="2263" max="2263" width="7.875" style="32" hidden="1" customWidth="1"/>
    <col min="2264" max="2265" width="9.25" style="32" customWidth="1"/>
    <col min="2266" max="2266" width="8" style="32" customWidth="1"/>
    <col min="2267" max="2267" width="3.625" style="32" customWidth="1"/>
    <col min="2268" max="2268" width="4.125" style="32" customWidth="1"/>
    <col min="2269" max="2269" width="21.25" style="32" customWidth="1"/>
    <col min="2270" max="2271" width="9.375" style="32" customWidth="1"/>
    <col min="2272" max="2272" width="7.25" style="32" customWidth="1"/>
    <col min="2273" max="2273" width="7.125" style="32" customWidth="1"/>
    <col min="2274" max="2284" width="7.875" style="32" hidden="1" customWidth="1"/>
    <col min="2285" max="2285" width="7.625" style="32" customWidth="1"/>
    <col min="2286" max="2513" width="8" style="32" customWidth="1"/>
    <col min="2514" max="2516" width="8" style="32"/>
    <col min="2517" max="2517" width="3.75" style="32" customWidth="1"/>
    <col min="2518" max="2518" width="25" style="32" customWidth="1"/>
    <col min="2519" max="2519" width="7.875" style="32" hidden="1" customWidth="1"/>
    <col min="2520" max="2521" width="9.25" style="32" customWidth="1"/>
    <col min="2522" max="2522" width="8" style="32" customWidth="1"/>
    <col min="2523" max="2523" width="3.625" style="32" customWidth="1"/>
    <col min="2524" max="2524" width="4.125" style="32" customWidth="1"/>
    <col min="2525" max="2525" width="21.25" style="32" customWidth="1"/>
    <col min="2526" max="2527" width="9.375" style="32" customWidth="1"/>
    <col min="2528" max="2528" width="7.25" style="32" customWidth="1"/>
    <col min="2529" max="2529" width="7.125" style="32" customWidth="1"/>
    <col min="2530" max="2540" width="7.875" style="32" hidden="1" customWidth="1"/>
    <col min="2541" max="2541" width="7.625" style="32" customWidth="1"/>
    <col min="2542" max="2769" width="8" style="32" customWidth="1"/>
    <col min="2770" max="2772" width="8" style="32"/>
    <col min="2773" max="2773" width="3.75" style="32" customWidth="1"/>
    <col min="2774" max="2774" width="25" style="32" customWidth="1"/>
    <col min="2775" max="2775" width="7.875" style="32" hidden="1" customWidth="1"/>
    <col min="2776" max="2777" width="9.25" style="32" customWidth="1"/>
    <col min="2778" max="2778" width="8" style="32" customWidth="1"/>
    <col min="2779" max="2779" width="3.625" style="32" customWidth="1"/>
    <col min="2780" max="2780" width="4.125" style="32" customWidth="1"/>
    <col min="2781" max="2781" width="21.25" style="32" customWidth="1"/>
    <col min="2782" max="2783" width="9.375" style="32" customWidth="1"/>
    <col min="2784" max="2784" width="7.25" style="32" customWidth="1"/>
    <col min="2785" max="2785" width="7.125" style="32" customWidth="1"/>
    <col min="2786" max="2796" width="7.875" style="32" hidden="1" customWidth="1"/>
    <col min="2797" max="2797" width="7.625" style="32" customWidth="1"/>
    <col min="2798" max="3025" width="8" style="32" customWidth="1"/>
    <col min="3026" max="3028" width="8" style="32"/>
    <col min="3029" max="3029" width="3.75" style="32" customWidth="1"/>
    <col min="3030" max="3030" width="25" style="32" customWidth="1"/>
    <col min="3031" max="3031" width="7.875" style="32" hidden="1" customWidth="1"/>
    <col min="3032" max="3033" width="9.25" style="32" customWidth="1"/>
    <col min="3034" max="3034" width="8" style="32" customWidth="1"/>
    <col min="3035" max="3035" width="3.625" style="32" customWidth="1"/>
    <col min="3036" max="3036" width="4.125" style="32" customWidth="1"/>
    <col min="3037" max="3037" width="21.25" style="32" customWidth="1"/>
    <col min="3038" max="3039" width="9.375" style="32" customWidth="1"/>
    <col min="3040" max="3040" width="7.25" style="32" customWidth="1"/>
    <col min="3041" max="3041" width="7.125" style="32" customWidth="1"/>
    <col min="3042" max="3052" width="7.875" style="32" hidden="1" customWidth="1"/>
    <col min="3053" max="3053" width="7.625" style="32" customWidth="1"/>
    <col min="3054" max="3281" width="8" style="32" customWidth="1"/>
    <col min="3282" max="3284" width="8" style="32"/>
    <col min="3285" max="3285" width="3.75" style="32" customWidth="1"/>
    <col min="3286" max="3286" width="25" style="32" customWidth="1"/>
    <col min="3287" max="3287" width="7.875" style="32" hidden="1" customWidth="1"/>
    <col min="3288" max="3289" width="9.25" style="32" customWidth="1"/>
    <col min="3290" max="3290" width="8" style="32" customWidth="1"/>
    <col min="3291" max="3291" width="3.625" style="32" customWidth="1"/>
    <col min="3292" max="3292" width="4.125" style="32" customWidth="1"/>
    <col min="3293" max="3293" width="21.25" style="32" customWidth="1"/>
    <col min="3294" max="3295" width="9.375" style="32" customWidth="1"/>
    <col min="3296" max="3296" width="7.25" style="32" customWidth="1"/>
    <col min="3297" max="3297" width="7.125" style="32" customWidth="1"/>
    <col min="3298" max="3308" width="7.875" style="32" hidden="1" customWidth="1"/>
    <col min="3309" max="3309" width="7.625" style="32" customWidth="1"/>
    <col min="3310" max="3537" width="8" style="32" customWidth="1"/>
    <col min="3538" max="3540" width="8" style="32"/>
    <col min="3541" max="3541" width="3.75" style="32" customWidth="1"/>
    <col min="3542" max="3542" width="25" style="32" customWidth="1"/>
    <col min="3543" max="3543" width="7.875" style="32" hidden="1" customWidth="1"/>
    <col min="3544" max="3545" width="9.25" style="32" customWidth="1"/>
    <col min="3546" max="3546" width="8" style="32" customWidth="1"/>
    <col min="3547" max="3547" width="3.625" style="32" customWidth="1"/>
    <col min="3548" max="3548" width="4.125" style="32" customWidth="1"/>
    <col min="3549" max="3549" width="21.25" style="32" customWidth="1"/>
    <col min="3550" max="3551" width="9.375" style="32" customWidth="1"/>
    <col min="3552" max="3552" width="7.25" style="32" customWidth="1"/>
    <col min="3553" max="3553" width="7.125" style="32" customWidth="1"/>
    <col min="3554" max="3564" width="7.875" style="32" hidden="1" customWidth="1"/>
    <col min="3565" max="3565" width="7.625" style="32" customWidth="1"/>
    <col min="3566" max="3793" width="8" style="32" customWidth="1"/>
    <col min="3794" max="3796" width="8" style="32"/>
    <col min="3797" max="3797" width="3.75" style="32" customWidth="1"/>
    <col min="3798" max="3798" width="25" style="32" customWidth="1"/>
    <col min="3799" max="3799" width="7.875" style="32" hidden="1" customWidth="1"/>
    <col min="3800" max="3801" width="9.25" style="32" customWidth="1"/>
    <col min="3802" max="3802" width="8" style="32" customWidth="1"/>
    <col min="3803" max="3803" width="3.625" style="32" customWidth="1"/>
    <col min="3804" max="3804" width="4.125" style="32" customWidth="1"/>
    <col min="3805" max="3805" width="21.25" style="32" customWidth="1"/>
    <col min="3806" max="3807" width="9.375" style="32" customWidth="1"/>
    <col min="3808" max="3808" width="7.25" style="32" customWidth="1"/>
    <col min="3809" max="3809" width="7.125" style="32" customWidth="1"/>
    <col min="3810" max="3820" width="7.875" style="32" hidden="1" customWidth="1"/>
    <col min="3821" max="3821" width="7.625" style="32" customWidth="1"/>
    <col min="3822" max="4049" width="8" style="32" customWidth="1"/>
    <col min="4050" max="4052" width="8" style="32"/>
    <col min="4053" max="4053" width="3.75" style="32" customWidth="1"/>
    <col min="4054" max="4054" width="25" style="32" customWidth="1"/>
    <col min="4055" max="4055" width="7.875" style="32" hidden="1" customWidth="1"/>
    <col min="4056" max="4057" width="9.25" style="32" customWidth="1"/>
    <col min="4058" max="4058" width="8" style="32" customWidth="1"/>
    <col min="4059" max="4059" width="3.625" style="32" customWidth="1"/>
    <col min="4060" max="4060" width="4.125" style="32" customWidth="1"/>
    <col min="4061" max="4061" width="21.25" style="32" customWidth="1"/>
    <col min="4062" max="4063" width="9.375" style="32" customWidth="1"/>
    <col min="4064" max="4064" width="7.25" style="32" customWidth="1"/>
    <col min="4065" max="4065" width="7.125" style="32" customWidth="1"/>
    <col min="4066" max="4076" width="7.875" style="32" hidden="1" customWidth="1"/>
    <col min="4077" max="4077" width="7.625" style="32" customWidth="1"/>
    <col min="4078" max="4305" width="8" style="32" customWidth="1"/>
    <col min="4306" max="4308" width="8" style="32"/>
    <col min="4309" max="4309" width="3.75" style="32" customWidth="1"/>
    <col min="4310" max="4310" width="25" style="32" customWidth="1"/>
    <col min="4311" max="4311" width="7.875" style="32" hidden="1" customWidth="1"/>
    <col min="4312" max="4313" width="9.25" style="32" customWidth="1"/>
    <col min="4314" max="4314" width="8" style="32" customWidth="1"/>
    <col min="4315" max="4315" width="3.625" style="32" customWidth="1"/>
    <col min="4316" max="4316" width="4.125" style="32" customWidth="1"/>
    <col min="4317" max="4317" width="21.25" style="32" customWidth="1"/>
    <col min="4318" max="4319" width="9.375" style="32" customWidth="1"/>
    <col min="4320" max="4320" width="7.25" style="32" customWidth="1"/>
    <col min="4321" max="4321" width="7.125" style="32" customWidth="1"/>
    <col min="4322" max="4332" width="7.875" style="32" hidden="1" customWidth="1"/>
    <col min="4333" max="4333" width="7.625" style="32" customWidth="1"/>
    <col min="4334" max="4561" width="8" style="32" customWidth="1"/>
    <col min="4562" max="4564" width="8" style="32"/>
    <col min="4565" max="4565" width="3.75" style="32" customWidth="1"/>
    <col min="4566" max="4566" width="25" style="32" customWidth="1"/>
    <col min="4567" max="4567" width="7.875" style="32" hidden="1" customWidth="1"/>
    <col min="4568" max="4569" width="9.25" style="32" customWidth="1"/>
    <col min="4570" max="4570" width="8" style="32" customWidth="1"/>
    <col min="4571" max="4571" width="3.625" style="32" customWidth="1"/>
    <col min="4572" max="4572" width="4.125" style="32" customWidth="1"/>
    <col min="4573" max="4573" width="21.25" style="32" customWidth="1"/>
    <col min="4574" max="4575" width="9.375" style="32" customWidth="1"/>
    <col min="4576" max="4576" width="7.25" style="32" customWidth="1"/>
    <col min="4577" max="4577" width="7.125" style="32" customWidth="1"/>
    <col min="4578" max="4588" width="7.875" style="32" hidden="1" customWidth="1"/>
    <col min="4589" max="4589" width="7.625" style="32" customWidth="1"/>
    <col min="4590" max="4817" width="8" style="32" customWidth="1"/>
    <col min="4818" max="4820" width="8" style="32"/>
    <col min="4821" max="4821" width="3.75" style="32" customWidth="1"/>
    <col min="4822" max="4822" width="25" style="32" customWidth="1"/>
    <col min="4823" max="4823" width="7.875" style="32" hidden="1" customWidth="1"/>
    <col min="4824" max="4825" width="9.25" style="32" customWidth="1"/>
    <col min="4826" max="4826" width="8" style="32" customWidth="1"/>
    <col min="4827" max="4827" width="3.625" style="32" customWidth="1"/>
    <col min="4828" max="4828" width="4.125" style="32" customWidth="1"/>
    <col min="4829" max="4829" width="21.25" style="32" customWidth="1"/>
    <col min="4830" max="4831" width="9.375" style="32" customWidth="1"/>
    <col min="4832" max="4832" width="7.25" style="32" customWidth="1"/>
    <col min="4833" max="4833" width="7.125" style="32" customWidth="1"/>
    <col min="4834" max="4844" width="7.875" style="32" hidden="1" customWidth="1"/>
    <col min="4845" max="4845" width="7.625" style="32" customWidth="1"/>
    <col min="4846" max="5073" width="8" style="32" customWidth="1"/>
    <col min="5074" max="5076" width="8" style="32"/>
    <col min="5077" max="5077" width="3.75" style="32" customWidth="1"/>
    <col min="5078" max="5078" width="25" style="32" customWidth="1"/>
    <col min="5079" max="5079" width="7.875" style="32" hidden="1" customWidth="1"/>
    <col min="5080" max="5081" width="9.25" style="32" customWidth="1"/>
    <col min="5082" max="5082" width="8" style="32" customWidth="1"/>
    <col min="5083" max="5083" width="3.625" style="32" customWidth="1"/>
    <col min="5084" max="5084" width="4.125" style="32" customWidth="1"/>
    <col min="5085" max="5085" width="21.25" style="32" customWidth="1"/>
    <col min="5086" max="5087" width="9.375" style="32" customWidth="1"/>
    <col min="5088" max="5088" width="7.25" style="32" customWidth="1"/>
    <col min="5089" max="5089" width="7.125" style="32" customWidth="1"/>
    <col min="5090" max="5100" width="7.875" style="32" hidden="1" customWidth="1"/>
    <col min="5101" max="5101" width="7.625" style="32" customWidth="1"/>
    <col min="5102" max="5329" width="8" style="32" customWidth="1"/>
    <col min="5330" max="5332" width="8" style="32"/>
    <col min="5333" max="5333" width="3.75" style="32" customWidth="1"/>
    <col min="5334" max="5334" width="25" style="32" customWidth="1"/>
    <col min="5335" max="5335" width="7.875" style="32" hidden="1" customWidth="1"/>
    <col min="5336" max="5337" width="9.25" style="32" customWidth="1"/>
    <col min="5338" max="5338" width="8" style="32" customWidth="1"/>
    <col min="5339" max="5339" width="3.625" style="32" customWidth="1"/>
    <col min="5340" max="5340" width="4.125" style="32" customWidth="1"/>
    <col min="5341" max="5341" width="21.25" style="32" customWidth="1"/>
    <col min="5342" max="5343" width="9.375" style="32" customWidth="1"/>
    <col min="5344" max="5344" width="7.25" style="32" customWidth="1"/>
    <col min="5345" max="5345" width="7.125" style="32" customWidth="1"/>
    <col min="5346" max="5356" width="7.875" style="32" hidden="1" customWidth="1"/>
    <col min="5357" max="5357" width="7.625" style="32" customWidth="1"/>
    <col min="5358" max="5585" width="8" style="32" customWidth="1"/>
    <col min="5586" max="5588" width="8" style="32"/>
    <col min="5589" max="5589" width="3.75" style="32" customWidth="1"/>
    <col min="5590" max="5590" width="25" style="32" customWidth="1"/>
    <col min="5591" max="5591" width="7.875" style="32" hidden="1" customWidth="1"/>
    <col min="5592" max="5593" width="9.25" style="32" customWidth="1"/>
    <col min="5594" max="5594" width="8" style="32" customWidth="1"/>
    <col min="5595" max="5595" width="3.625" style="32" customWidth="1"/>
    <col min="5596" max="5596" width="4.125" style="32" customWidth="1"/>
    <col min="5597" max="5597" width="21.25" style="32" customWidth="1"/>
    <col min="5598" max="5599" width="9.375" style="32" customWidth="1"/>
    <col min="5600" max="5600" width="7.25" style="32" customWidth="1"/>
    <col min="5601" max="5601" width="7.125" style="32" customWidth="1"/>
    <col min="5602" max="5612" width="7.875" style="32" hidden="1" customWidth="1"/>
    <col min="5613" max="5613" width="7.625" style="32" customWidth="1"/>
    <col min="5614" max="5841" width="8" style="32" customWidth="1"/>
    <col min="5842" max="5844" width="8" style="32"/>
    <col min="5845" max="5845" width="3.75" style="32" customWidth="1"/>
    <col min="5846" max="5846" width="25" style="32" customWidth="1"/>
    <col min="5847" max="5847" width="7.875" style="32" hidden="1" customWidth="1"/>
    <col min="5848" max="5849" width="9.25" style="32" customWidth="1"/>
    <col min="5850" max="5850" width="8" style="32" customWidth="1"/>
    <col min="5851" max="5851" width="3.625" style="32" customWidth="1"/>
    <col min="5852" max="5852" width="4.125" style="32" customWidth="1"/>
    <col min="5853" max="5853" width="21.25" style="32" customWidth="1"/>
    <col min="5854" max="5855" width="9.375" style="32" customWidth="1"/>
    <col min="5856" max="5856" width="7.25" style="32" customWidth="1"/>
    <col min="5857" max="5857" width="7.125" style="32" customWidth="1"/>
    <col min="5858" max="5868" width="7.875" style="32" hidden="1" customWidth="1"/>
    <col min="5869" max="5869" width="7.625" style="32" customWidth="1"/>
    <col min="5870" max="6097" width="8" style="32" customWidth="1"/>
    <col min="6098" max="6100" width="8" style="32"/>
    <col min="6101" max="6101" width="3.75" style="32" customWidth="1"/>
    <col min="6102" max="6102" width="25" style="32" customWidth="1"/>
    <col min="6103" max="6103" width="7.875" style="32" hidden="1" customWidth="1"/>
    <col min="6104" max="6105" width="9.25" style="32" customWidth="1"/>
    <col min="6106" max="6106" width="8" style="32" customWidth="1"/>
    <col min="6107" max="6107" width="3.625" style="32" customWidth="1"/>
    <col min="6108" max="6108" width="4.125" style="32" customWidth="1"/>
    <col min="6109" max="6109" width="21.25" style="32" customWidth="1"/>
    <col min="6110" max="6111" width="9.375" style="32" customWidth="1"/>
    <col min="6112" max="6112" width="7.25" style="32" customWidth="1"/>
    <col min="6113" max="6113" width="7.125" style="32" customWidth="1"/>
    <col min="6114" max="6124" width="7.875" style="32" hidden="1" customWidth="1"/>
    <col min="6125" max="6125" width="7.625" style="32" customWidth="1"/>
    <col min="6126" max="6353" width="8" style="32" customWidth="1"/>
    <col min="6354" max="6356" width="8" style="32"/>
    <col min="6357" max="6357" width="3.75" style="32" customWidth="1"/>
    <col min="6358" max="6358" width="25" style="32" customWidth="1"/>
    <col min="6359" max="6359" width="7.875" style="32" hidden="1" customWidth="1"/>
    <col min="6360" max="6361" width="9.25" style="32" customWidth="1"/>
    <col min="6362" max="6362" width="8" style="32" customWidth="1"/>
    <col min="6363" max="6363" width="3.625" style="32" customWidth="1"/>
    <col min="6364" max="6364" width="4.125" style="32" customWidth="1"/>
    <col min="6365" max="6365" width="21.25" style="32" customWidth="1"/>
    <col min="6366" max="6367" width="9.375" style="32" customWidth="1"/>
    <col min="6368" max="6368" width="7.25" style="32" customWidth="1"/>
    <col min="6369" max="6369" width="7.125" style="32" customWidth="1"/>
    <col min="6370" max="6380" width="7.875" style="32" hidden="1" customWidth="1"/>
    <col min="6381" max="6381" width="7.625" style="32" customWidth="1"/>
    <col min="6382" max="6609" width="8" style="32" customWidth="1"/>
    <col min="6610" max="6612" width="8" style="32"/>
    <col min="6613" max="6613" width="3.75" style="32" customWidth="1"/>
    <col min="6614" max="6614" width="25" style="32" customWidth="1"/>
    <col min="6615" max="6615" width="7.875" style="32" hidden="1" customWidth="1"/>
    <col min="6616" max="6617" width="9.25" style="32" customWidth="1"/>
    <col min="6618" max="6618" width="8" style="32" customWidth="1"/>
    <col min="6619" max="6619" width="3.625" style="32" customWidth="1"/>
    <col min="6620" max="6620" width="4.125" style="32" customWidth="1"/>
    <col min="6621" max="6621" width="21.25" style="32" customWidth="1"/>
    <col min="6622" max="6623" width="9.375" style="32" customWidth="1"/>
    <col min="6624" max="6624" width="7.25" style="32" customWidth="1"/>
    <col min="6625" max="6625" width="7.125" style="32" customWidth="1"/>
    <col min="6626" max="6636" width="7.875" style="32" hidden="1" customWidth="1"/>
    <col min="6637" max="6637" width="7.625" style="32" customWidth="1"/>
    <col min="6638" max="6865" width="8" style="32" customWidth="1"/>
    <col min="6866" max="6868" width="8" style="32"/>
    <col min="6869" max="6869" width="3.75" style="32" customWidth="1"/>
    <col min="6870" max="6870" width="25" style="32" customWidth="1"/>
    <col min="6871" max="6871" width="7.875" style="32" hidden="1" customWidth="1"/>
    <col min="6872" max="6873" width="9.25" style="32" customWidth="1"/>
    <col min="6874" max="6874" width="8" style="32" customWidth="1"/>
    <col min="6875" max="6875" width="3.625" style="32" customWidth="1"/>
    <col min="6876" max="6876" width="4.125" style="32" customWidth="1"/>
    <col min="6877" max="6877" width="21.25" style="32" customWidth="1"/>
    <col min="6878" max="6879" width="9.375" style="32" customWidth="1"/>
    <col min="6880" max="6880" width="7.25" style="32" customWidth="1"/>
    <col min="6881" max="6881" width="7.125" style="32" customWidth="1"/>
    <col min="6882" max="6892" width="7.875" style="32" hidden="1" customWidth="1"/>
    <col min="6893" max="6893" width="7.625" style="32" customWidth="1"/>
    <col min="6894" max="7121" width="8" style="32" customWidth="1"/>
    <col min="7122" max="7124" width="8" style="32"/>
    <col min="7125" max="7125" width="3.75" style="32" customWidth="1"/>
    <col min="7126" max="7126" width="25" style="32" customWidth="1"/>
    <col min="7127" max="7127" width="7.875" style="32" hidden="1" customWidth="1"/>
    <col min="7128" max="7129" width="9.25" style="32" customWidth="1"/>
    <col min="7130" max="7130" width="8" style="32" customWidth="1"/>
    <col min="7131" max="7131" width="3.625" style="32" customWidth="1"/>
    <col min="7132" max="7132" width="4.125" style="32" customWidth="1"/>
    <col min="7133" max="7133" width="21.25" style="32" customWidth="1"/>
    <col min="7134" max="7135" width="9.375" style="32" customWidth="1"/>
    <col min="7136" max="7136" width="7.25" style="32" customWidth="1"/>
    <col min="7137" max="7137" width="7.125" style="32" customWidth="1"/>
    <col min="7138" max="7148" width="7.875" style="32" hidden="1" customWidth="1"/>
    <col min="7149" max="7149" width="7.625" style="32" customWidth="1"/>
    <col min="7150" max="7377" width="8" style="32" customWidth="1"/>
    <col min="7378" max="7380" width="8" style="32"/>
    <col min="7381" max="7381" width="3.75" style="32" customWidth="1"/>
    <col min="7382" max="7382" width="25" style="32" customWidth="1"/>
    <col min="7383" max="7383" width="7.875" style="32" hidden="1" customWidth="1"/>
    <col min="7384" max="7385" width="9.25" style="32" customWidth="1"/>
    <col min="7386" max="7386" width="8" style="32" customWidth="1"/>
    <col min="7387" max="7387" width="3.625" style="32" customWidth="1"/>
    <col min="7388" max="7388" width="4.125" style="32" customWidth="1"/>
    <col min="7389" max="7389" width="21.25" style="32" customWidth="1"/>
    <col min="7390" max="7391" width="9.375" style="32" customWidth="1"/>
    <col min="7392" max="7392" width="7.25" style="32" customWidth="1"/>
    <col min="7393" max="7393" width="7.125" style="32" customWidth="1"/>
    <col min="7394" max="7404" width="7.875" style="32" hidden="1" customWidth="1"/>
    <col min="7405" max="7405" width="7.625" style="32" customWidth="1"/>
    <col min="7406" max="7633" width="8" style="32" customWidth="1"/>
    <col min="7634" max="7636" width="8" style="32"/>
    <col min="7637" max="7637" width="3.75" style="32" customWidth="1"/>
    <col min="7638" max="7638" width="25" style="32" customWidth="1"/>
    <col min="7639" max="7639" width="7.875" style="32" hidden="1" customWidth="1"/>
    <col min="7640" max="7641" width="9.25" style="32" customWidth="1"/>
    <col min="7642" max="7642" width="8" style="32" customWidth="1"/>
    <col min="7643" max="7643" width="3.625" style="32" customWidth="1"/>
    <col min="7644" max="7644" width="4.125" style="32" customWidth="1"/>
    <col min="7645" max="7645" width="21.25" style="32" customWidth="1"/>
    <col min="7646" max="7647" width="9.375" style="32" customWidth="1"/>
    <col min="7648" max="7648" width="7.25" style="32" customWidth="1"/>
    <col min="7649" max="7649" width="7.125" style="32" customWidth="1"/>
    <col min="7650" max="7660" width="7.875" style="32" hidden="1" customWidth="1"/>
    <col min="7661" max="7661" width="7.625" style="32" customWidth="1"/>
    <col min="7662" max="7889" width="8" style="32" customWidth="1"/>
    <col min="7890" max="7892" width="8" style="32"/>
    <col min="7893" max="7893" width="3.75" style="32" customWidth="1"/>
    <col min="7894" max="7894" width="25" style="32" customWidth="1"/>
    <col min="7895" max="7895" width="7.875" style="32" hidden="1" customWidth="1"/>
    <col min="7896" max="7897" width="9.25" style="32" customWidth="1"/>
    <col min="7898" max="7898" width="8" style="32" customWidth="1"/>
    <col min="7899" max="7899" width="3.625" style="32" customWidth="1"/>
    <col min="7900" max="7900" width="4.125" style="32" customWidth="1"/>
    <col min="7901" max="7901" width="21.25" style="32" customWidth="1"/>
    <col min="7902" max="7903" width="9.375" style="32" customWidth="1"/>
    <col min="7904" max="7904" width="7.25" style="32" customWidth="1"/>
    <col min="7905" max="7905" width="7.125" style="32" customWidth="1"/>
    <col min="7906" max="7916" width="7.875" style="32" hidden="1" customWidth="1"/>
    <col min="7917" max="7917" width="7.625" style="32" customWidth="1"/>
    <col min="7918" max="8145" width="8" style="32" customWidth="1"/>
    <col min="8146" max="8148" width="8" style="32"/>
    <col min="8149" max="8149" width="3.75" style="32" customWidth="1"/>
    <col min="8150" max="8150" width="25" style="32" customWidth="1"/>
    <col min="8151" max="8151" width="7.875" style="32" hidden="1" customWidth="1"/>
    <col min="8152" max="8153" width="9.25" style="32" customWidth="1"/>
    <col min="8154" max="8154" width="8" style="32" customWidth="1"/>
    <col min="8155" max="8155" width="3.625" style="32" customWidth="1"/>
    <col min="8156" max="8156" width="4.125" style="32" customWidth="1"/>
    <col min="8157" max="8157" width="21.25" style="32" customWidth="1"/>
    <col min="8158" max="8159" width="9.375" style="32" customWidth="1"/>
    <col min="8160" max="8160" width="7.25" style="32" customWidth="1"/>
    <col min="8161" max="8161" width="7.125" style="32" customWidth="1"/>
    <col min="8162" max="8172" width="7.875" style="32" hidden="1" customWidth="1"/>
    <col min="8173" max="8173" width="7.625" style="32" customWidth="1"/>
    <col min="8174" max="8401" width="8" style="32" customWidth="1"/>
    <col min="8402" max="8404" width="8" style="32"/>
    <col min="8405" max="8405" width="3.75" style="32" customWidth="1"/>
    <col min="8406" max="8406" width="25" style="32" customWidth="1"/>
    <col min="8407" max="8407" width="7.875" style="32" hidden="1" customWidth="1"/>
    <col min="8408" max="8409" width="9.25" style="32" customWidth="1"/>
    <col min="8410" max="8410" width="8" style="32" customWidth="1"/>
    <col min="8411" max="8411" width="3.625" style="32" customWidth="1"/>
    <col min="8412" max="8412" width="4.125" style="32" customWidth="1"/>
    <col min="8413" max="8413" width="21.25" style="32" customWidth="1"/>
    <col min="8414" max="8415" width="9.375" style="32" customWidth="1"/>
    <col min="8416" max="8416" width="7.25" style="32" customWidth="1"/>
    <col min="8417" max="8417" width="7.125" style="32" customWidth="1"/>
    <col min="8418" max="8428" width="7.875" style="32" hidden="1" customWidth="1"/>
    <col min="8429" max="8429" width="7.625" style="32" customWidth="1"/>
    <col min="8430" max="8657" width="8" style="32" customWidth="1"/>
    <col min="8658" max="8660" width="8" style="32"/>
    <col min="8661" max="8661" width="3.75" style="32" customWidth="1"/>
    <col min="8662" max="8662" width="25" style="32" customWidth="1"/>
    <col min="8663" max="8663" width="7.875" style="32" hidden="1" customWidth="1"/>
    <col min="8664" max="8665" width="9.25" style="32" customWidth="1"/>
    <col min="8666" max="8666" width="8" style="32" customWidth="1"/>
    <col min="8667" max="8667" width="3.625" style="32" customWidth="1"/>
    <col min="8668" max="8668" width="4.125" style="32" customWidth="1"/>
    <col min="8669" max="8669" width="21.25" style="32" customWidth="1"/>
    <col min="8670" max="8671" width="9.375" style="32" customWidth="1"/>
    <col min="8672" max="8672" width="7.25" style="32" customWidth="1"/>
    <col min="8673" max="8673" width="7.125" style="32" customWidth="1"/>
    <col min="8674" max="8684" width="7.875" style="32" hidden="1" customWidth="1"/>
    <col min="8685" max="8685" width="7.625" style="32" customWidth="1"/>
    <col min="8686" max="8913" width="8" style="32" customWidth="1"/>
    <col min="8914" max="8916" width="8" style="32"/>
    <col min="8917" max="8917" width="3.75" style="32" customWidth="1"/>
    <col min="8918" max="8918" width="25" style="32" customWidth="1"/>
    <col min="8919" max="8919" width="7.875" style="32" hidden="1" customWidth="1"/>
    <col min="8920" max="8921" width="9.25" style="32" customWidth="1"/>
    <col min="8922" max="8922" width="8" style="32" customWidth="1"/>
    <col min="8923" max="8923" width="3.625" style="32" customWidth="1"/>
    <col min="8924" max="8924" width="4.125" style="32" customWidth="1"/>
    <col min="8925" max="8925" width="21.25" style="32" customWidth="1"/>
    <col min="8926" max="8927" width="9.375" style="32" customWidth="1"/>
    <col min="8928" max="8928" width="7.25" style="32" customWidth="1"/>
    <col min="8929" max="8929" width="7.125" style="32" customWidth="1"/>
    <col min="8930" max="8940" width="7.875" style="32" hidden="1" customWidth="1"/>
    <col min="8941" max="8941" width="7.625" style="32" customWidth="1"/>
    <col min="8942" max="9169" width="8" style="32" customWidth="1"/>
    <col min="9170" max="9172" width="8" style="32"/>
    <col min="9173" max="9173" width="3.75" style="32" customWidth="1"/>
    <col min="9174" max="9174" width="25" style="32" customWidth="1"/>
    <col min="9175" max="9175" width="7.875" style="32" hidden="1" customWidth="1"/>
    <col min="9176" max="9177" width="9.25" style="32" customWidth="1"/>
    <col min="9178" max="9178" width="8" style="32" customWidth="1"/>
    <col min="9179" max="9179" width="3.625" style="32" customWidth="1"/>
    <col min="9180" max="9180" width="4.125" style="32" customWidth="1"/>
    <col min="9181" max="9181" width="21.25" style="32" customWidth="1"/>
    <col min="9182" max="9183" width="9.375" style="32" customWidth="1"/>
    <col min="9184" max="9184" width="7.25" style="32" customWidth="1"/>
    <col min="9185" max="9185" width="7.125" style="32" customWidth="1"/>
    <col min="9186" max="9196" width="7.875" style="32" hidden="1" customWidth="1"/>
    <col min="9197" max="9197" width="7.625" style="32" customWidth="1"/>
    <col min="9198" max="9425" width="8" style="32" customWidth="1"/>
    <col min="9426" max="9428" width="8" style="32"/>
    <col min="9429" max="9429" width="3.75" style="32" customWidth="1"/>
    <col min="9430" max="9430" width="25" style="32" customWidth="1"/>
    <col min="9431" max="9431" width="7.875" style="32" hidden="1" customWidth="1"/>
    <col min="9432" max="9433" width="9.25" style="32" customWidth="1"/>
    <col min="9434" max="9434" width="8" style="32" customWidth="1"/>
    <col min="9435" max="9435" width="3.625" style="32" customWidth="1"/>
    <col min="9436" max="9436" width="4.125" style="32" customWidth="1"/>
    <col min="9437" max="9437" width="21.25" style="32" customWidth="1"/>
    <col min="9438" max="9439" width="9.375" style="32" customWidth="1"/>
    <col min="9440" max="9440" width="7.25" style="32" customWidth="1"/>
    <col min="9441" max="9441" width="7.125" style="32" customWidth="1"/>
    <col min="9442" max="9452" width="7.875" style="32" hidden="1" customWidth="1"/>
    <col min="9453" max="9453" width="7.625" style="32" customWidth="1"/>
    <col min="9454" max="9681" width="8" style="32" customWidth="1"/>
    <col min="9682" max="9684" width="8" style="32"/>
    <col min="9685" max="9685" width="3.75" style="32" customWidth="1"/>
    <col min="9686" max="9686" width="25" style="32" customWidth="1"/>
    <col min="9687" max="9687" width="7.875" style="32" hidden="1" customWidth="1"/>
    <col min="9688" max="9689" width="9.25" style="32" customWidth="1"/>
    <col min="9690" max="9690" width="8" style="32" customWidth="1"/>
    <col min="9691" max="9691" width="3.625" style="32" customWidth="1"/>
    <col min="9692" max="9692" width="4.125" style="32" customWidth="1"/>
    <col min="9693" max="9693" width="21.25" style="32" customWidth="1"/>
    <col min="9694" max="9695" width="9.375" style="32" customWidth="1"/>
    <col min="9696" max="9696" width="7.25" style="32" customWidth="1"/>
    <col min="9697" max="9697" width="7.125" style="32" customWidth="1"/>
    <col min="9698" max="9708" width="7.875" style="32" hidden="1" customWidth="1"/>
    <col min="9709" max="9709" width="7.625" style="32" customWidth="1"/>
    <col min="9710" max="9937" width="8" style="32" customWidth="1"/>
    <col min="9938" max="9940" width="8" style="32"/>
    <col min="9941" max="9941" width="3.75" style="32" customWidth="1"/>
    <col min="9942" max="9942" width="25" style="32" customWidth="1"/>
    <col min="9943" max="9943" width="7.875" style="32" hidden="1" customWidth="1"/>
    <col min="9944" max="9945" width="9.25" style="32" customWidth="1"/>
    <col min="9946" max="9946" width="8" style="32" customWidth="1"/>
    <col min="9947" max="9947" width="3.625" style="32" customWidth="1"/>
    <col min="9948" max="9948" width="4.125" style="32" customWidth="1"/>
    <col min="9949" max="9949" width="21.25" style="32" customWidth="1"/>
    <col min="9950" max="9951" width="9.375" style="32" customWidth="1"/>
    <col min="9952" max="9952" width="7.25" style="32" customWidth="1"/>
    <col min="9953" max="9953" width="7.125" style="32" customWidth="1"/>
    <col min="9954" max="9964" width="7.875" style="32" hidden="1" customWidth="1"/>
    <col min="9965" max="9965" width="7.625" style="32" customWidth="1"/>
    <col min="9966" max="10193" width="8" style="32" customWidth="1"/>
    <col min="10194" max="10196" width="8" style="32"/>
    <col min="10197" max="10197" width="3.75" style="32" customWidth="1"/>
    <col min="10198" max="10198" width="25" style="32" customWidth="1"/>
    <col min="10199" max="10199" width="7.875" style="32" hidden="1" customWidth="1"/>
    <col min="10200" max="10201" width="9.25" style="32" customWidth="1"/>
    <col min="10202" max="10202" width="8" style="32" customWidth="1"/>
    <col min="10203" max="10203" width="3.625" style="32" customWidth="1"/>
    <col min="10204" max="10204" width="4.125" style="32" customWidth="1"/>
    <col min="10205" max="10205" width="21.25" style="32" customWidth="1"/>
    <col min="10206" max="10207" width="9.375" style="32" customWidth="1"/>
    <col min="10208" max="10208" width="7.25" style="32" customWidth="1"/>
    <col min="10209" max="10209" width="7.125" style="32" customWidth="1"/>
    <col min="10210" max="10220" width="7.875" style="32" hidden="1" customWidth="1"/>
    <col min="10221" max="10221" width="7.625" style="32" customWidth="1"/>
    <col min="10222" max="10449" width="8" style="32" customWidth="1"/>
    <col min="10450" max="10452" width="8" style="32"/>
    <col min="10453" max="10453" width="3.75" style="32" customWidth="1"/>
    <col min="10454" max="10454" width="25" style="32" customWidth="1"/>
    <col min="10455" max="10455" width="7.875" style="32" hidden="1" customWidth="1"/>
    <col min="10456" max="10457" width="9.25" style="32" customWidth="1"/>
    <col min="10458" max="10458" width="8" style="32" customWidth="1"/>
    <col min="10459" max="10459" width="3.625" style="32" customWidth="1"/>
    <col min="10460" max="10460" width="4.125" style="32" customWidth="1"/>
    <col min="10461" max="10461" width="21.25" style="32" customWidth="1"/>
    <col min="10462" max="10463" width="9.375" style="32" customWidth="1"/>
    <col min="10464" max="10464" width="7.25" style="32" customWidth="1"/>
    <col min="10465" max="10465" width="7.125" style="32" customWidth="1"/>
    <col min="10466" max="10476" width="7.875" style="32" hidden="1" customWidth="1"/>
    <col min="10477" max="10477" width="7.625" style="32" customWidth="1"/>
    <col min="10478" max="10705" width="8" style="32" customWidth="1"/>
    <col min="10706" max="10708" width="8" style="32"/>
    <col min="10709" max="10709" width="3.75" style="32" customWidth="1"/>
    <col min="10710" max="10710" width="25" style="32" customWidth="1"/>
    <col min="10711" max="10711" width="7.875" style="32" hidden="1" customWidth="1"/>
    <col min="10712" max="10713" width="9.25" style="32" customWidth="1"/>
    <col min="10714" max="10714" width="8" style="32" customWidth="1"/>
    <col min="10715" max="10715" width="3.625" style="32" customWidth="1"/>
    <col min="10716" max="10716" width="4.125" style="32" customWidth="1"/>
    <col min="10717" max="10717" width="21.25" style="32" customWidth="1"/>
    <col min="10718" max="10719" width="9.375" style="32" customWidth="1"/>
    <col min="10720" max="10720" width="7.25" style="32" customWidth="1"/>
    <col min="10721" max="10721" width="7.125" style="32" customWidth="1"/>
    <col min="10722" max="10732" width="7.875" style="32" hidden="1" customWidth="1"/>
    <col min="10733" max="10733" width="7.625" style="32" customWidth="1"/>
    <col min="10734" max="10961" width="8" style="32" customWidth="1"/>
    <col min="10962" max="10964" width="8" style="32"/>
    <col min="10965" max="10965" width="3.75" style="32" customWidth="1"/>
    <col min="10966" max="10966" width="25" style="32" customWidth="1"/>
    <col min="10967" max="10967" width="7.875" style="32" hidden="1" customWidth="1"/>
    <col min="10968" max="10969" width="9.25" style="32" customWidth="1"/>
    <col min="10970" max="10970" width="8" style="32" customWidth="1"/>
    <col min="10971" max="10971" width="3.625" style="32" customWidth="1"/>
    <col min="10972" max="10972" width="4.125" style="32" customWidth="1"/>
    <col min="10973" max="10973" width="21.25" style="32" customWidth="1"/>
    <col min="10974" max="10975" width="9.375" style="32" customWidth="1"/>
    <col min="10976" max="10976" width="7.25" style="32" customWidth="1"/>
    <col min="10977" max="10977" width="7.125" style="32" customWidth="1"/>
    <col min="10978" max="10988" width="7.875" style="32" hidden="1" customWidth="1"/>
    <col min="10989" max="10989" width="7.625" style="32" customWidth="1"/>
    <col min="10990" max="11217" width="8" style="32" customWidth="1"/>
    <col min="11218" max="11220" width="8" style="32"/>
    <col min="11221" max="11221" width="3.75" style="32" customWidth="1"/>
    <col min="11222" max="11222" width="25" style="32" customWidth="1"/>
    <col min="11223" max="11223" width="7.875" style="32" hidden="1" customWidth="1"/>
    <col min="11224" max="11225" width="9.25" style="32" customWidth="1"/>
    <col min="11226" max="11226" width="8" style="32" customWidth="1"/>
    <col min="11227" max="11227" width="3.625" style="32" customWidth="1"/>
    <col min="11228" max="11228" width="4.125" style="32" customWidth="1"/>
    <col min="11229" max="11229" width="21.25" style="32" customWidth="1"/>
    <col min="11230" max="11231" width="9.375" style="32" customWidth="1"/>
    <col min="11232" max="11232" width="7.25" style="32" customWidth="1"/>
    <col min="11233" max="11233" width="7.125" style="32" customWidth="1"/>
    <col min="11234" max="11244" width="7.875" style="32" hidden="1" customWidth="1"/>
    <col min="11245" max="11245" width="7.625" style="32" customWidth="1"/>
    <col min="11246" max="11473" width="8" style="32" customWidth="1"/>
    <col min="11474" max="11476" width="8" style="32"/>
    <col min="11477" max="11477" width="3.75" style="32" customWidth="1"/>
    <col min="11478" max="11478" width="25" style="32" customWidth="1"/>
    <col min="11479" max="11479" width="7.875" style="32" hidden="1" customWidth="1"/>
    <col min="11480" max="11481" width="9.25" style="32" customWidth="1"/>
    <col min="11482" max="11482" width="8" style="32" customWidth="1"/>
    <col min="11483" max="11483" width="3.625" style="32" customWidth="1"/>
    <col min="11484" max="11484" width="4.125" style="32" customWidth="1"/>
    <col min="11485" max="11485" width="21.25" style="32" customWidth="1"/>
    <col min="11486" max="11487" width="9.375" style="32" customWidth="1"/>
    <col min="11488" max="11488" width="7.25" style="32" customWidth="1"/>
    <col min="11489" max="11489" width="7.125" style="32" customWidth="1"/>
    <col min="11490" max="11500" width="7.875" style="32" hidden="1" customWidth="1"/>
    <col min="11501" max="11501" width="7.625" style="32" customWidth="1"/>
    <col min="11502" max="11729" width="8" style="32" customWidth="1"/>
    <col min="11730" max="11732" width="8" style="32"/>
    <col min="11733" max="11733" width="3.75" style="32" customWidth="1"/>
    <col min="11734" max="11734" width="25" style="32" customWidth="1"/>
    <col min="11735" max="11735" width="7.875" style="32" hidden="1" customWidth="1"/>
    <col min="11736" max="11737" width="9.25" style="32" customWidth="1"/>
    <col min="11738" max="11738" width="8" style="32" customWidth="1"/>
    <col min="11739" max="11739" width="3.625" style="32" customWidth="1"/>
    <col min="11740" max="11740" width="4.125" style="32" customWidth="1"/>
    <col min="11741" max="11741" width="21.25" style="32" customWidth="1"/>
    <col min="11742" max="11743" width="9.375" style="32" customWidth="1"/>
    <col min="11744" max="11744" width="7.25" style="32" customWidth="1"/>
    <col min="11745" max="11745" width="7.125" style="32" customWidth="1"/>
    <col min="11746" max="11756" width="7.875" style="32" hidden="1" customWidth="1"/>
    <col min="11757" max="11757" width="7.625" style="32" customWidth="1"/>
    <col min="11758" max="11985" width="8" style="32" customWidth="1"/>
    <col min="11986" max="11988" width="8" style="32"/>
    <col min="11989" max="11989" width="3.75" style="32" customWidth="1"/>
    <col min="11990" max="11990" width="25" style="32" customWidth="1"/>
    <col min="11991" max="11991" width="7.875" style="32" hidden="1" customWidth="1"/>
    <col min="11992" max="11993" width="9.25" style="32" customWidth="1"/>
    <col min="11994" max="11994" width="8" style="32" customWidth="1"/>
    <col min="11995" max="11995" width="3.625" style="32" customWidth="1"/>
    <col min="11996" max="11996" width="4.125" style="32" customWidth="1"/>
    <col min="11997" max="11997" width="21.25" style="32" customWidth="1"/>
    <col min="11998" max="11999" width="9.375" style="32" customWidth="1"/>
    <col min="12000" max="12000" width="7.25" style="32" customWidth="1"/>
    <col min="12001" max="12001" width="7.125" style="32" customWidth="1"/>
    <col min="12002" max="12012" width="7.875" style="32" hidden="1" customWidth="1"/>
    <col min="12013" max="12013" width="7.625" style="32" customWidth="1"/>
    <col min="12014" max="12241" width="8" style="32" customWidth="1"/>
    <col min="12242" max="12244" width="8" style="32"/>
    <col min="12245" max="12245" width="3.75" style="32" customWidth="1"/>
    <col min="12246" max="12246" width="25" style="32" customWidth="1"/>
    <col min="12247" max="12247" width="7.875" style="32" hidden="1" customWidth="1"/>
    <col min="12248" max="12249" width="9.25" style="32" customWidth="1"/>
    <col min="12250" max="12250" width="8" style="32" customWidth="1"/>
    <col min="12251" max="12251" width="3.625" style="32" customWidth="1"/>
    <col min="12252" max="12252" width="4.125" style="32" customWidth="1"/>
    <col min="12253" max="12253" width="21.25" style="32" customWidth="1"/>
    <col min="12254" max="12255" width="9.375" style="32" customWidth="1"/>
    <col min="12256" max="12256" width="7.25" style="32" customWidth="1"/>
    <col min="12257" max="12257" width="7.125" style="32" customWidth="1"/>
    <col min="12258" max="12268" width="7.875" style="32" hidden="1" customWidth="1"/>
    <col min="12269" max="12269" width="7.625" style="32" customWidth="1"/>
    <col min="12270" max="12497" width="8" style="32" customWidth="1"/>
    <col min="12498" max="12500" width="8" style="32"/>
    <col min="12501" max="12501" width="3.75" style="32" customWidth="1"/>
    <col min="12502" max="12502" width="25" style="32" customWidth="1"/>
    <col min="12503" max="12503" width="7.875" style="32" hidden="1" customWidth="1"/>
    <col min="12504" max="12505" width="9.25" style="32" customWidth="1"/>
    <col min="12506" max="12506" width="8" style="32" customWidth="1"/>
    <col min="12507" max="12507" width="3.625" style="32" customWidth="1"/>
    <col min="12508" max="12508" width="4.125" style="32" customWidth="1"/>
    <col min="12509" max="12509" width="21.25" style="32" customWidth="1"/>
    <col min="12510" max="12511" width="9.375" style="32" customWidth="1"/>
    <col min="12512" max="12512" width="7.25" style="32" customWidth="1"/>
    <col min="12513" max="12513" width="7.125" style="32" customWidth="1"/>
    <col min="12514" max="12524" width="7.875" style="32" hidden="1" customWidth="1"/>
    <col min="12525" max="12525" width="7.625" style="32" customWidth="1"/>
    <col min="12526" max="12753" width="8" style="32" customWidth="1"/>
    <col min="12754" max="12756" width="8" style="32"/>
    <col min="12757" max="12757" width="3.75" style="32" customWidth="1"/>
    <col min="12758" max="12758" width="25" style="32" customWidth="1"/>
    <col min="12759" max="12759" width="7.875" style="32" hidden="1" customWidth="1"/>
    <col min="12760" max="12761" width="9.25" style="32" customWidth="1"/>
    <col min="12762" max="12762" width="8" style="32" customWidth="1"/>
    <col min="12763" max="12763" width="3.625" style="32" customWidth="1"/>
    <col min="12764" max="12764" width="4.125" style="32" customWidth="1"/>
    <col min="12765" max="12765" width="21.25" style="32" customWidth="1"/>
    <col min="12766" max="12767" width="9.375" style="32" customWidth="1"/>
    <col min="12768" max="12768" width="7.25" style="32" customWidth="1"/>
    <col min="12769" max="12769" width="7.125" style="32" customWidth="1"/>
    <col min="12770" max="12780" width="7.875" style="32" hidden="1" customWidth="1"/>
    <col min="12781" max="12781" width="7.625" style="32" customWidth="1"/>
    <col min="12782" max="13009" width="8" style="32" customWidth="1"/>
    <col min="13010" max="13012" width="8" style="32"/>
    <col min="13013" max="13013" width="3.75" style="32" customWidth="1"/>
    <col min="13014" max="13014" width="25" style="32" customWidth="1"/>
    <col min="13015" max="13015" width="7.875" style="32" hidden="1" customWidth="1"/>
    <col min="13016" max="13017" width="9.25" style="32" customWidth="1"/>
    <col min="13018" max="13018" width="8" style="32" customWidth="1"/>
    <col min="13019" max="13019" width="3.625" style="32" customWidth="1"/>
    <col min="13020" max="13020" width="4.125" style="32" customWidth="1"/>
    <col min="13021" max="13021" width="21.25" style="32" customWidth="1"/>
    <col min="13022" max="13023" width="9.375" style="32" customWidth="1"/>
    <col min="13024" max="13024" width="7.25" style="32" customWidth="1"/>
    <col min="13025" max="13025" width="7.125" style="32" customWidth="1"/>
    <col min="13026" max="13036" width="7.875" style="32" hidden="1" customWidth="1"/>
    <col min="13037" max="13037" width="7.625" style="32" customWidth="1"/>
    <col min="13038" max="13265" width="8" style="32" customWidth="1"/>
    <col min="13266" max="13268" width="8" style="32"/>
    <col min="13269" max="13269" width="3.75" style="32" customWidth="1"/>
    <col min="13270" max="13270" width="25" style="32" customWidth="1"/>
    <col min="13271" max="13271" width="7.875" style="32" hidden="1" customWidth="1"/>
    <col min="13272" max="13273" width="9.25" style="32" customWidth="1"/>
    <col min="13274" max="13274" width="8" style="32" customWidth="1"/>
    <col min="13275" max="13275" width="3.625" style="32" customWidth="1"/>
    <col min="13276" max="13276" width="4.125" style="32" customWidth="1"/>
    <col min="13277" max="13277" width="21.25" style="32" customWidth="1"/>
    <col min="13278" max="13279" width="9.375" style="32" customWidth="1"/>
    <col min="13280" max="13280" width="7.25" style="32" customWidth="1"/>
    <col min="13281" max="13281" width="7.125" style="32" customWidth="1"/>
    <col min="13282" max="13292" width="7.875" style="32" hidden="1" customWidth="1"/>
    <col min="13293" max="13293" width="7.625" style="32" customWidth="1"/>
    <col min="13294" max="13521" width="8" style="32" customWidth="1"/>
    <col min="13522" max="13524" width="8" style="32"/>
    <col min="13525" max="13525" width="3.75" style="32" customWidth="1"/>
    <col min="13526" max="13526" width="25" style="32" customWidth="1"/>
    <col min="13527" max="13527" width="7.875" style="32" hidden="1" customWidth="1"/>
    <col min="13528" max="13529" width="9.25" style="32" customWidth="1"/>
    <col min="13530" max="13530" width="8" style="32" customWidth="1"/>
    <col min="13531" max="13531" width="3.625" style="32" customWidth="1"/>
    <col min="13532" max="13532" width="4.125" style="32" customWidth="1"/>
    <col min="13533" max="13533" width="21.25" style="32" customWidth="1"/>
    <col min="13534" max="13535" width="9.375" style="32" customWidth="1"/>
    <col min="13536" max="13536" width="7.25" style="32" customWidth="1"/>
    <col min="13537" max="13537" width="7.125" style="32" customWidth="1"/>
    <col min="13538" max="13548" width="7.875" style="32" hidden="1" customWidth="1"/>
    <col min="13549" max="13549" width="7.625" style="32" customWidth="1"/>
    <col min="13550" max="13777" width="8" style="32" customWidth="1"/>
    <col min="13778" max="13780" width="8" style="32"/>
    <col min="13781" max="13781" width="3.75" style="32" customWidth="1"/>
    <col min="13782" max="13782" width="25" style="32" customWidth="1"/>
    <col min="13783" max="13783" width="7.875" style="32" hidden="1" customWidth="1"/>
    <col min="13784" max="13785" width="9.25" style="32" customWidth="1"/>
    <col min="13786" max="13786" width="8" style="32" customWidth="1"/>
    <col min="13787" max="13787" width="3.625" style="32" customWidth="1"/>
    <col min="13788" max="13788" width="4.125" style="32" customWidth="1"/>
    <col min="13789" max="13789" width="21.25" style="32" customWidth="1"/>
    <col min="13790" max="13791" width="9.375" style="32" customWidth="1"/>
    <col min="13792" max="13792" width="7.25" style="32" customWidth="1"/>
    <col min="13793" max="13793" width="7.125" style="32" customWidth="1"/>
    <col min="13794" max="13804" width="7.875" style="32" hidden="1" customWidth="1"/>
    <col min="13805" max="13805" width="7.625" style="32" customWidth="1"/>
    <col min="13806" max="14033" width="8" style="32" customWidth="1"/>
    <col min="14034" max="14036" width="8" style="32"/>
    <col min="14037" max="14037" width="3.75" style="32" customWidth="1"/>
    <col min="14038" max="14038" width="25" style="32" customWidth="1"/>
    <col min="14039" max="14039" width="7.875" style="32" hidden="1" customWidth="1"/>
    <col min="14040" max="14041" width="9.25" style="32" customWidth="1"/>
    <col min="14042" max="14042" width="8" style="32" customWidth="1"/>
    <col min="14043" max="14043" width="3.625" style="32" customWidth="1"/>
    <col min="14044" max="14044" width="4.125" style="32" customWidth="1"/>
    <col min="14045" max="14045" width="21.25" style="32" customWidth="1"/>
    <col min="14046" max="14047" width="9.375" style="32" customWidth="1"/>
    <col min="14048" max="14048" width="7.25" style="32" customWidth="1"/>
    <col min="14049" max="14049" width="7.125" style="32" customWidth="1"/>
    <col min="14050" max="14060" width="7.875" style="32" hidden="1" customWidth="1"/>
    <col min="14061" max="14061" width="7.625" style="32" customWidth="1"/>
    <col min="14062" max="14289" width="8" style="32" customWidth="1"/>
    <col min="14290" max="14292" width="8" style="32"/>
    <col min="14293" max="14293" width="3.75" style="32" customWidth="1"/>
    <col min="14294" max="14294" width="25" style="32" customWidth="1"/>
    <col min="14295" max="14295" width="7.875" style="32" hidden="1" customWidth="1"/>
    <col min="14296" max="14297" width="9.25" style="32" customWidth="1"/>
    <col min="14298" max="14298" width="8" style="32" customWidth="1"/>
    <col min="14299" max="14299" width="3.625" style="32" customWidth="1"/>
    <col min="14300" max="14300" width="4.125" style="32" customWidth="1"/>
    <col min="14301" max="14301" width="21.25" style="32" customWidth="1"/>
    <col min="14302" max="14303" width="9.375" style="32" customWidth="1"/>
    <col min="14304" max="14304" width="7.25" style="32" customWidth="1"/>
    <col min="14305" max="14305" width="7.125" style="32" customWidth="1"/>
    <col min="14306" max="14316" width="7.875" style="32" hidden="1" customWidth="1"/>
    <col min="14317" max="14317" width="7.625" style="32" customWidth="1"/>
    <col min="14318" max="14545" width="8" style="32" customWidth="1"/>
    <col min="14546" max="14548" width="8" style="32"/>
    <col min="14549" max="14549" width="3.75" style="32" customWidth="1"/>
    <col min="14550" max="14550" width="25" style="32" customWidth="1"/>
    <col min="14551" max="14551" width="7.875" style="32" hidden="1" customWidth="1"/>
    <col min="14552" max="14553" width="9.25" style="32" customWidth="1"/>
    <col min="14554" max="14554" width="8" style="32" customWidth="1"/>
    <col min="14555" max="14555" width="3.625" style="32" customWidth="1"/>
    <col min="14556" max="14556" width="4.125" style="32" customWidth="1"/>
    <col min="14557" max="14557" width="21.25" style="32" customWidth="1"/>
    <col min="14558" max="14559" width="9.375" style="32" customWidth="1"/>
    <col min="14560" max="14560" width="7.25" style="32" customWidth="1"/>
    <col min="14561" max="14561" width="7.125" style="32" customWidth="1"/>
    <col min="14562" max="14572" width="7.875" style="32" hidden="1" customWidth="1"/>
    <col min="14573" max="14573" width="7.625" style="32" customWidth="1"/>
    <col min="14574" max="14801" width="8" style="32" customWidth="1"/>
    <col min="14802" max="14804" width="8" style="32"/>
    <col min="14805" max="14805" width="3.75" style="32" customWidth="1"/>
    <col min="14806" max="14806" width="25" style="32" customWidth="1"/>
    <col min="14807" max="14807" width="7.875" style="32" hidden="1" customWidth="1"/>
    <col min="14808" max="14809" width="9.25" style="32" customWidth="1"/>
    <col min="14810" max="14810" width="8" style="32" customWidth="1"/>
    <col min="14811" max="14811" width="3.625" style="32" customWidth="1"/>
    <col min="14812" max="14812" width="4.125" style="32" customWidth="1"/>
    <col min="14813" max="14813" width="21.25" style="32" customWidth="1"/>
    <col min="14814" max="14815" width="9.375" style="32" customWidth="1"/>
    <col min="14816" max="14816" width="7.25" style="32" customWidth="1"/>
    <col min="14817" max="14817" width="7.125" style="32" customWidth="1"/>
    <col min="14818" max="14828" width="7.875" style="32" hidden="1" customWidth="1"/>
    <col min="14829" max="14829" width="7.625" style="32" customWidth="1"/>
    <col min="14830" max="15057" width="8" style="32" customWidth="1"/>
    <col min="15058" max="15060" width="8" style="32"/>
    <col min="15061" max="15061" width="3.75" style="32" customWidth="1"/>
    <col min="15062" max="15062" width="25" style="32" customWidth="1"/>
    <col min="15063" max="15063" width="7.875" style="32" hidden="1" customWidth="1"/>
    <col min="15064" max="15065" width="9.25" style="32" customWidth="1"/>
    <col min="15066" max="15066" width="8" style="32" customWidth="1"/>
    <col min="15067" max="15067" width="3.625" style="32" customWidth="1"/>
    <col min="15068" max="15068" width="4.125" style="32" customWidth="1"/>
    <col min="15069" max="15069" width="21.25" style="32" customWidth="1"/>
    <col min="15070" max="15071" width="9.375" style="32" customWidth="1"/>
    <col min="15072" max="15072" width="7.25" style="32" customWidth="1"/>
    <col min="15073" max="15073" width="7.125" style="32" customWidth="1"/>
    <col min="15074" max="15084" width="7.875" style="32" hidden="1" customWidth="1"/>
    <col min="15085" max="15085" width="7.625" style="32" customWidth="1"/>
    <col min="15086" max="15313" width="8" style="32" customWidth="1"/>
    <col min="15314" max="15316" width="8" style="32"/>
    <col min="15317" max="15317" width="3.75" style="32" customWidth="1"/>
    <col min="15318" max="15318" width="25" style="32" customWidth="1"/>
    <col min="15319" max="15319" width="7.875" style="32" hidden="1" customWidth="1"/>
    <col min="15320" max="15321" width="9.25" style="32" customWidth="1"/>
    <col min="15322" max="15322" width="8" style="32" customWidth="1"/>
    <col min="15323" max="15323" width="3.625" style="32" customWidth="1"/>
    <col min="15324" max="15324" width="4.125" style="32" customWidth="1"/>
    <col min="15325" max="15325" width="21.25" style="32" customWidth="1"/>
    <col min="15326" max="15327" width="9.375" style="32" customWidth="1"/>
    <col min="15328" max="15328" width="7.25" style="32" customWidth="1"/>
    <col min="15329" max="15329" width="7.125" style="32" customWidth="1"/>
    <col min="15330" max="15340" width="7.875" style="32" hidden="1" customWidth="1"/>
    <col min="15341" max="15341" width="7.625" style="32" customWidth="1"/>
    <col min="15342" max="15569" width="8" style="32" customWidth="1"/>
    <col min="15570" max="15572" width="8" style="32"/>
    <col min="15573" max="15573" width="3.75" style="32" customWidth="1"/>
    <col min="15574" max="15574" width="25" style="32" customWidth="1"/>
    <col min="15575" max="15575" width="7.875" style="32" hidden="1" customWidth="1"/>
    <col min="15576" max="15577" width="9.25" style="32" customWidth="1"/>
    <col min="15578" max="15578" width="8" style="32" customWidth="1"/>
    <col min="15579" max="15579" width="3.625" style="32" customWidth="1"/>
    <col min="15580" max="15580" width="4.125" style="32" customWidth="1"/>
    <col min="15581" max="15581" width="21.25" style="32" customWidth="1"/>
    <col min="15582" max="15583" width="9.375" style="32" customWidth="1"/>
    <col min="15584" max="15584" width="7.25" style="32" customWidth="1"/>
    <col min="15585" max="15585" width="7.125" style="32" customWidth="1"/>
    <col min="15586" max="15596" width="7.875" style="32" hidden="1" customWidth="1"/>
    <col min="15597" max="15597" width="7.625" style="32" customWidth="1"/>
    <col min="15598" max="15825" width="8" style="32" customWidth="1"/>
    <col min="15826" max="15828" width="8" style="32"/>
    <col min="15829" max="15829" width="3.75" style="32" customWidth="1"/>
    <col min="15830" max="15830" width="25" style="32" customWidth="1"/>
    <col min="15831" max="15831" width="7.875" style="32" hidden="1" customWidth="1"/>
    <col min="15832" max="15833" width="9.25" style="32" customWidth="1"/>
    <col min="15834" max="15834" width="8" style="32" customWidth="1"/>
    <col min="15835" max="15835" width="3.625" style="32" customWidth="1"/>
    <col min="15836" max="15836" width="4.125" style="32" customWidth="1"/>
    <col min="15837" max="15837" width="21.25" style="32" customWidth="1"/>
    <col min="15838" max="15839" width="9.375" style="32" customWidth="1"/>
    <col min="15840" max="15840" width="7.25" style="32" customWidth="1"/>
    <col min="15841" max="15841" width="7.125" style="32" customWidth="1"/>
    <col min="15842" max="15852" width="7.875" style="32" hidden="1" customWidth="1"/>
    <col min="15853" max="15853" width="7.625" style="32" customWidth="1"/>
    <col min="15854" max="16081" width="8" style="32" customWidth="1"/>
    <col min="16082" max="16084" width="8" style="32"/>
    <col min="16085" max="16085" width="3.75" style="32" customWidth="1"/>
    <col min="16086" max="16086" width="25" style="32" customWidth="1"/>
    <col min="16087" max="16087" width="7.875" style="32" hidden="1" customWidth="1"/>
    <col min="16088" max="16089" width="9.25" style="32" customWidth="1"/>
    <col min="16090" max="16090" width="8" style="32" customWidth="1"/>
    <col min="16091" max="16091" width="3.625" style="32" customWidth="1"/>
    <col min="16092" max="16092" width="4.125" style="32" customWidth="1"/>
    <col min="16093" max="16093" width="21.25" style="32" customWidth="1"/>
    <col min="16094" max="16095" width="9.375" style="32" customWidth="1"/>
    <col min="16096" max="16096" width="7.25" style="32" customWidth="1"/>
    <col min="16097" max="16097" width="7.125" style="32" customWidth="1"/>
    <col min="16098" max="16108" width="7.875" style="32" hidden="1" customWidth="1"/>
    <col min="16109" max="16109" width="7.625" style="32" customWidth="1"/>
    <col min="16110" max="16337" width="8" style="32" customWidth="1"/>
    <col min="16338" max="16357" width="8" style="32"/>
    <col min="16358" max="16361" width="7.875" style="32"/>
    <col min="16362" max="16384" width="7.875" style="33"/>
  </cols>
  <sheetData>
    <row r="1" spans="1:5" s="44" customFormat="1">
      <c r="A1" s="104" t="s">
        <v>1440</v>
      </c>
      <c r="B1" s="46"/>
      <c r="C1" s="98"/>
      <c r="D1" s="46"/>
      <c r="E1" s="45"/>
    </row>
    <row r="2" spans="1:5" ht="27" customHeight="1">
      <c r="B2" s="395" t="s">
        <v>1734</v>
      </c>
      <c r="C2" s="395"/>
      <c r="D2" s="395"/>
    </row>
    <row r="3" spans="1:5" ht="14.65" customHeight="1">
      <c r="B3" s="34"/>
      <c r="C3" s="396" t="s">
        <v>1438</v>
      </c>
      <c r="D3" s="396"/>
    </row>
    <row r="4" spans="1:5" ht="26.1" customHeight="1">
      <c r="A4" s="397" t="s">
        <v>27</v>
      </c>
      <c r="B4" s="397"/>
      <c r="C4" s="99" t="s">
        <v>1437</v>
      </c>
      <c r="D4" s="35" t="s">
        <v>5</v>
      </c>
    </row>
    <row r="5" spans="1:5" ht="21.75" customHeight="1">
      <c r="A5" s="106">
        <v>1</v>
      </c>
      <c r="B5" s="313" t="s">
        <v>1550</v>
      </c>
      <c r="C5" s="101">
        <v>766</v>
      </c>
      <c r="D5" s="35"/>
    </row>
    <row r="6" spans="1:5" ht="21.75" customHeight="1">
      <c r="A6" s="106">
        <v>2</v>
      </c>
      <c r="B6" s="103" t="s">
        <v>1551</v>
      </c>
      <c r="C6" s="101">
        <v>6613</v>
      </c>
      <c r="D6" s="35"/>
    </row>
    <row r="7" spans="1:5" ht="21.75" customHeight="1">
      <c r="A7" s="106">
        <v>3</v>
      </c>
      <c r="B7" s="81" t="s">
        <v>1436</v>
      </c>
      <c r="C7" s="101">
        <v>3585</v>
      </c>
      <c r="D7" s="36"/>
    </row>
    <row r="8" spans="1:5" ht="21.75" customHeight="1">
      <c r="A8" s="106">
        <v>4</v>
      </c>
      <c r="B8" s="103" t="s">
        <v>1552</v>
      </c>
      <c r="C8" s="101">
        <v>595</v>
      </c>
      <c r="D8" s="36"/>
    </row>
    <row r="9" spans="1:5" ht="21.75" customHeight="1">
      <c r="A9" s="106">
        <v>5</v>
      </c>
      <c r="B9" s="103" t="s">
        <v>1553</v>
      </c>
      <c r="C9" s="101">
        <v>2089</v>
      </c>
      <c r="D9" s="36"/>
    </row>
    <row r="10" spans="1:5" ht="21.75" customHeight="1">
      <c r="A10" s="106">
        <v>6</v>
      </c>
      <c r="B10" s="103" t="s">
        <v>1554</v>
      </c>
      <c r="C10" s="101">
        <v>2133</v>
      </c>
      <c r="D10" s="36"/>
    </row>
    <row r="11" spans="1:5" ht="21.75" customHeight="1">
      <c r="A11" s="106">
        <v>7</v>
      </c>
      <c r="B11" s="103" t="s">
        <v>1555</v>
      </c>
      <c r="C11" s="101">
        <v>7408</v>
      </c>
      <c r="D11" s="36"/>
    </row>
    <row r="12" spans="1:5" ht="21.75" customHeight="1">
      <c r="A12" s="106">
        <v>8</v>
      </c>
      <c r="B12" s="103" t="s">
        <v>1556</v>
      </c>
      <c r="C12" s="101">
        <v>820</v>
      </c>
      <c r="D12" s="36"/>
    </row>
    <row r="13" spans="1:5" ht="21.75" customHeight="1">
      <c r="A13" s="106">
        <v>9</v>
      </c>
      <c r="B13" s="103" t="s">
        <v>1557</v>
      </c>
      <c r="C13" s="101">
        <v>23522</v>
      </c>
      <c r="D13" s="36"/>
    </row>
    <row r="14" spans="1:5" ht="21.75" customHeight="1">
      <c r="A14" s="106">
        <v>10</v>
      </c>
      <c r="B14" s="103" t="s">
        <v>1558</v>
      </c>
      <c r="C14" s="101">
        <v>2533</v>
      </c>
      <c r="D14" s="36"/>
    </row>
    <row r="15" spans="1:5" ht="21.75" customHeight="1">
      <c r="A15" s="106">
        <v>11</v>
      </c>
      <c r="B15" s="103" t="s">
        <v>1559</v>
      </c>
      <c r="C15" s="101">
        <v>2579</v>
      </c>
      <c r="D15" s="36"/>
    </row>
    <row r="16" spans="1:5" ht="21.75" customHeight="1">
      <c r="A16" s="106">
        <v>12</v>
      </c>
      <c r="B16" s="103" t="s">
        <v>1560</v>
      </c>
      <c r="C16" s="101">
        <v>1388</v>
      </c>
      <c r="D16" s="36"/>
    </row>
    <row r="17" spans="1:4" ht="21.75" customHeight="1">
      <c r="A17" s="106">
        <v>13</v>
      </c>
      <c r="B17" s="103" t="s">
        <v>1561</v>
      </c>
      <c r="C17" s="101">
        <v>3010</v>
      </c>
      <c r="D17" s="36"/>
    </row>
    <row r="18" spans="1:4" ht="21.75" customHeight="1">
      <c r="A18" s="106">
        <v>14</v>
      </c>
      <c r="B18" s="103" t="s">
        <v>1562</v>
      </c>
      <c r="C18" s="101">
        <v>3746</v>
      </c>
      <c r="D18" s="36"/>
    </row>
    <row r="19" spans="1:4" ht="21.75" customHeight="1">
      <c r="A19" s="106">
        <v>15</v>
      </c>
      <c r="B19" s="103" t="s">
        <v>1563</v>
      </c>
      <c r="C19" s="101">
        <v>545</v>
      </c>
      <c r="D19" s="36"/>
    </row>
    <row r="20" spans="1:4" ht="21.75" customHeight="1">
      <c r="A20" s="106">
        <v>16</v>
      </c>
      <c r="B20" s="103" t="s">
        <v>1564</v>
      </c>
      <c r="C20" s="101">
        <v>638</v>
      </c>
      <c r="D20" s="36"/>
    </row>
    <row r="21" spans="1:4" ht="21.75" customHeight="1">
      <c r="A21" s="107"/>
      <c r="B21" s="314" t="s">
        <v>1603</v>
      </c>
      <c r="C21" s="315">
        <f>SUM(C5:C20)</f>
        <v>61970</v>
      </c>
      <c r="D21" s="36"/>
    </row>
  </sheetData>
  <mergeCells count="3">
    <mergeCell ref="B2:D2"/>
    <mergeCell ref="C3:D3"/>
    <mergeCell ref="A4:B4"/>
  </mergeCells>
  <phoneticPr fontId="81" type="noConversion"/>
  <pageMargins left="0.75" right="0.75" top="1" bottom="1" header="0.5" footer="0.5"/>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E1602"/>
  <sheetViews>
    <sheetView showZeros="0" workbookViewId="0">
      <pane ySplit="4" topLeftCell="A1584" activePane="bottomLeft" state="frozen"/>
      <selection pane="bottomLeft" activeCell="C1606" sqref="C1606"/>
    </sheetView>
  </sheetViews>
  <sheetFormatPr defaultColWidth="9" defaultRowHeight="18.75" customHeight="1"/>
  <cols>
    <col min="1" max="1" width="10.125" style="20" customWidth="1"/>
    <col min="2" max="2" width="34.75" style="21" customWidth="1"/>
    <col min="3" max="3" width="10.5" style="344" customWidth="1"/>
    <col min="4" max="4" width="10.5" style="345" customWidth="1"/>
    <col min="5" max="5" width="9.25" style="21" customWidth="1"/>
    <col min="6" max="16384" width="9" style="21"/>
  </cols>
  <sheetData>
    <row r="1" spans="1:5" ht="18.75" customHeight="1">
      <c r="A1" s="20" t="s">
        <v>1864</v>
      </c>
    </row>
    <row r="2" spans="1:5" ht="18.75" customHeight="1">
      <c r="A2" s="398" t="s">
        <v>1865</v>
      </c>
      <c r="B2" s="398"/>
      <c r="C2" s="398"/>
      <c r="D2" s="398"/>
      <c r="E2" s="398"/>
    </row>
    <row r="3" spans="1:5" ht="12" customHeight="1">
      <c r="A3" s="333"/>
      <c r="B3" s="333"/>
      <c r="C3" s="346"/>
      <c r="D3" s="347"/>
      <c r="E3" s="22" t="s">
        <v>2</v>
      </c>
    </row>
    <row r="4" spans="1:5" ht="25.5" customHeight="1">
      <c r="A4" s="23" t="s">
        <v>55</v>
      </c>
      <c r="B4" s="24" t="s">
        <v>56</v>
      </c>
      <c r="C4" s="348" t="s">
        <v>1866</v>
      </c>
      <c r="D4" s="349" t="s">
        <v>1891</v>
      </c>
      <c r="E4" s="311" t="s">
        <v>5</v>
      </c>
    </row>
    <row r="5" spans="1:5" ht="18.75" customHeight="1">
      <c r="A5" s="334">
        <v>201</v>
      </c>
      <c r="B5" s="335" t="s">
        <v>57</v>
      </c>
      <c r="C5" s="350">
        <f>C6+C18+C27+C38+C50+C61+C72+C84+C93+C106+C116+C125+C136+C150+C157+C165+C171+C178+C185+C192+C199+C205+C213+C219+C225+C231+C254+C248</f>
        <v>60205</v>
      </c>
      <c r="D5" s="350">
        <f>SUM(D6:D256)</f>
        <v>766</v>
      </c>
      <c r="E5" s="343"/>
    </row>
    <row r="6" spans="1:5" ht="18.75" customHeight="1">
      <c r="A6" s="26">
        <v>20101</v>
      </c>
      <c r="B6" s="27" t="s">
        <v>58</v>
      </c>
      <c r="C6" s="351">
        <f>SUM(C7:C17)</f>
        <v>1015</v>
      </c>
      <c r="D6" s="352"/>
      <c r="E6" s="341"/>
    </row>
    <row r="7" spans="1:5" ht="18.75" customHeight="1">
      <c r="A7" s="28">
        <v>2010101</v>
      </c>
      <c r="B7" s="29" t="s">
        <v>59</v>
      </c>
      <c r="C7" s="162">
        <v>631</v>
      </c>
      <c r="D7" s="353"/>
      <c r="E7" s="25"/>
    </row>
    <row r="8" spans="1:5" ht="18.75" customHeight="1">
      <c r="A8" s="28">
        <v>2010102</v>
      </c>
      <c r="B8" s="29" t="s">
        <v>60</v>
      </c>
      <c r="C8" s="162">
        <v>3</v>
      </c>
      <c r="D8" s="353"/>
      <c r="E8" s="25"/>
    </row>
    <row r="9" spans="1:5" ht="18.75" customHeight="1">
      <c r="A9" s="28">
        <v>2010103</v>
      </c>
      <c r="B9" s="29" t="s">
        <v>61</v>
      </c>
      <c r="C9" s="354"/>
      <c r="D9" s="353"/>
      <c r="E9" s="25"/>
    </row>
    <row r="10" spans="1:5" ht="18.75" customHeight="1">
      <c r="A10" s="28">
        <v>2010104</v>
      </c>
      <c r="B10" s="29" t="s">
        <v>62</v>
      </c>
      <c r="C10" s="354">
        <v>250</v>
      </c>
      <c r="D10" s="353"/>
      <c r="E10" s="25"/>
    </row>
    <row r="11" spans="1:5" ht="18.75" customHeight="1">
      <c r="A11" s="28">
        <v>2010105</v>
      </c>
      <c r="B11" s="29" t="s">
        <v>63</v>
      </c>
      <c r="C11" s="163">
        <v>3</v>
      </c>
      <c r="D11" s="353"/>
      <c r="E11" s="25"/>
    </row>
    <row r="12" spans="1:5" ht="18.75" customHeight="1">
      <c r="A12" s="28">
        <v>2010106</v>
      </c>
      <c r="B12" s="29" t="s">
        <v>64</v>
      </c>
      <c r="C12" s="163">
        <v>10</v>
      </c>
      <c r="D12" s="353"/>
      <c r="E12" s="25"/>
    </row>
    <row r="13" spans="1:5" ht="18.75" customHeight="1">
      <c r="A13" s="28">
        <v>2010107</v>
      </c>
      <c r="B13" s="29" t="s">
        <v>65</v>
      </c>
      <c r="C13" s="354"/>
      <c r="D13" s="353"/>
      <c r="E13" s="25"/>
    </row>
    <row r="14" spans="1:5" ht="18.75" customHeight="1">
      <c r="A14" s="28">
        <v>2010108</v>
      </c>
      <c r="B14" s="29" t="s">
        <v>66</v>
      </c>
      <c r="C14" s="164">
        <v>51</v>
      </c>
      <c r="D14" s="353"/>
      <c r="E14" s="25"/>
    </row>
    <row r="15" spans="1:5" ht="18.75" customHeight="1">
      <c r="A15" s="28">
        <v>2010109</v>
      </c>
      <c r="B15" s="29" t="s">
        <v>67</v>
      </c>
      <c r="C15" s="354"/>
      <c r="D15" s="353"/>
      <c r="E15" s="25"/>
    </row>
    <row r="16" spans="1:5" ht="18.75" customHeight="1">
      <c r="A16" s="28">
        <v>2010150</v>
      </c>
      <c r="B16" s="29" t="s">
        <v>68</v>
      </c>
      <c r="C16" s="354"/>
      <c r="D16" s="353"/>
      <c r="E16" s="25"/>
    </row>
    <row r="17" spans="1:5" ht="18.75" customHeight="1">
      <c r="A17" s="28">
        <v>2010199</v>
      </c>
      <c r="B17" s="29" t="s">
        <v>69</v>
      </c>
      <c r="C17" s="165">
        <v>67</v>
      </c>
      <c r="D17" s="353"/>
      <c r="E17" s="25"/>
    </row>
    <row r="18" spans="1:5" ht="18.75" customHeight="1">
      <c r="A18" s="26">
        <v>20102</v>
      </c>
      <c r="B18" s="27" t="s">
        <v>70</v>
      </c>
      <c r="C18" s="351">
        <f>SUM(C19:C26)</f>
        <v>743</v>
      </c>
      <c r="D18" s="352"/>
      <c r="E18" s="341"/>
    </row>
    <row r="19" spans="1:5" ht="18.75" customHeight="1">
      <c r="A19" s="28">
        <v>2010201</v>
      </c>
      <c r="B19" s="29" t="s">
        <v>59</v>
      </c>
      <c r="C19" s="166">
        <v>543</v>
      </c>
      <c r="D19" s="353"/>
      <c r="E19" s="25"/>
    </row>
    <row r="20" spans="1:5" ht="18.75" customHeight="1">
      <c r="A20" s="28">
        <v>2010202</v>
      </c>
      <c r="B20" s="29" t="s">
        <v>60</v>
      </c>
      <c r="C20" s="166"/>
      <c r="D20" s="353"/>
      <c r="E20" s="25"/>
    </row>
    <row r="21" spans="1:5" ht="18.75" customHeight="1">
      <c r="A21" s="28">
        <v>2010203</v>
      </c>
      <c r="B21" s="29" t="s">
        <v>61</v>
      </c>
      <c r="C21" s="354"/>
      <c r="D21" s="353"/>
      <c r="E21" s="25"/>
    </row>
    <row r="22" spans="1:5" ht="18.75" customHeight="1">
      <c r="A22" s="28">
        <v>2010204</v>
      </c>
      <c r="B22" s="29" t="s">
        <v>71</v>
      </c>
      <c r="C22" s="167">
        <v>200</v>
      </c>
      <c r="D22" s="353"/>
      <c r="E22" s="25"/>
    </row>
    <row r="23" spans="1:5" ht="18.75" customHeight="1">
      <c r="A23" s="28">
        <v>2010205</v>
      </c>
      <c r="B23" s="29" t="s">
        <v>72</v>
      </c>
      <c r="C23" s="354"/>
      <c r="D23" s="353"/>
      <c r="E23" s="25"/>
    </row>
    <row r="24" spans="1:5" ht="18.75" customHeight="1">
      <c r="A24" s="28">
        <v>2010206</v>
      </c>
      <c r="B24" s="29" t="s">
        <v>73</v>
      </c>
      <c r="C24" s="354"/>
      <c r="D24" s="353"/>
      <c r="E24" s="25"/>
    </row>
    <row r="25" spans="1:5" ht="18.75" customHeight="1">
      <c r="A25" s="28">
        <v>2010250</v>
      </c>
      <c r="B25" s="29" t="s">
        <v>68</v>
      </c>
      <c r="C25" s="168"/>
      <c r="D25" s="353"/>
      <c r="E25" s="25"/>
    </row>
    <row r="26" spans="1:5" ht="18.75" customHeight="1">
      <c r="A26" s="28">
        <v>2010299</v>
      </c>
      <c r="B26" s="29" t="s">
        <v>74</v>
      </c>
      <c r="C26" s="354"/>
      <c r="D26" s="353"/>
      <c r="E26" s="25"/>
    </row>
    <row r="27" spans="1:5" ht="18.75" customHeight="1">
      <c r="A27" s="26">
        <v>20103</v>
      </c>
      <c r="B27" s="27" t="s">
        <v>75</v>
      </c>
      <c r="C27" s="351">
        <f>SUM(C28:C37)</f>
        <v>37585</v>
      </c>
      <c r="D27" s="352"/>
      <c r="E27" s="341"/>
    </row>
    <row r="28" spans="1:5" ht="18.75" customHeight="1">
      <c r="A28" s="28" t="s">
        <v>76</v>
      </c>
      <c r="B28" s="29" t="s">
        <v>59</v>
      </c>
      <c r="C28" s="169">
        <v>32838</v>
      </c>
      <c r="D28" s="353"/>
      <c r="E28" s="25"/>
    </row>
    <row r="29" spans="1:5" ht="18.75" customHeight="1">
      <c r="A29" s="28">
        <v>2010302</v>
      </c>
      <c r="B29" s="29" t="s">
        <v>60</v>
      </c>
      <c r="C29" s="169"/>
      <c r="D29" s="353"/>
      <c r="E29" s="25"/>
    </row>
    <row r="30" spans="1:5" ht="18.75" customHeight="1">
      <c r="A30" s="28">
        <v>2010303</v>
      </c>
      <c r="B30" s="29" t="s">
        <v>61</v>
      </c>
      <c r="C30" s="169"/>
      <c r="D30" s="353"/>
      <c r="E30" s="25"/>
    </row>
    <row r="31" spans="1:5" ht="18.75" customHeight="1">
      <c r="A31" s="28">
        <v>2010304</v>
      </c>
      <c r="B31" s="29" t="s">
        <v>77</v>
      </c>
      <c r="C31" s="169"/>
      <c r="D31" s="353"/>
      <c r="E31" s="25"/>
    </row>
    <row r="32" spans="1:5" ht="18.75" customHeight="1">
      <c r="A32" s="28">
        <v>2010305</v>
      </c>
      <c r="B32" s="29" t="s">
        <v>78</v>
      </c>
      <c r="C32" s="354"/>
      <c r="D32" s="353"/>
      <c r="E32" s="25"/>
    </row>
    <row r="33" spans="1:5" ht="18.75" customHeight="1">
      <c r="A33" s="28">
        <v>2010306</v>
      </c>
      <c r="B33" s="29" t="s">
        <v>79</v>
      </c>
      <c r="C33" s="354"/>
      <c r="D33" s="353"/>
      <c r="E33" s="25"/>
    </row>
    <row r="34" spans="1:5" ht="18.75" customHeight="1">
      <c r="A34" s="28">
        <v>2010308</v>
      </c>
      <c r="B34" s="29" t="s">
        <v>80</v>
      </c>
      <c r="C34" s="170"/>
      <c r="D34" s="353"/>
      <c r="E34" s="25"/>
    </row>
    <row r="35" spans="1:5" ht="18.75" customHeight="1">
      <c r="A35" s="28">
        <v>2010309</v>
      </c>
      <c r="B35" s="29" t="s">
        <v>81</v>
      </c>
      <c r="C35" s="354"/>
      <c r="D35" s="353"/>
      <c r="E35" s="25"/>
    </row>
    <row r="36" spans="1:5" ht="18.75" customHeight="1">
      <c r="A36" s="28">
        <v>2010350</v>
      </c>
      <c r="B36" s="29" t="s">
        <v>68</v>
      </c>
      <c r="C36" s="354"/>
      <c r="D36" s="353"/>
      <c r="E36" s="25"/>
    </row>
    <row r="37" spans="1:5" ht="18.75" customHeight="1">
      <c r="A37" s="28">
        <v>2010399</v>
      </c>
      <c r="B37" s="29" t="s">
        <v>82</v>
      </c>
      <c r="C37" s="171">
        <v>4747</v>
      </c>
      <c r="D37" s="353">
        <v>456</v>
      </c>
      <c r="E37" s="25"/>
    </row>
    <row r="38" spans="1:5" ht="18.75" customHeight="1">
      <c r="A38" s="26">
        <v>20104</v>
      </c>
      <c r="B38" s="27" t="s">
        <v>83</v>
      </c>
      <c r="C38" s="351">
        <f>SUM(C39:C49)</f>
        <v>1203</v>
      </c>
      <c r="D38" s="352"/>
      <c r="E38" s="341"/>
    </row>
    <row r="39" spans="1:5" ht="18.75" customHeight="1">
      <c r="A39" s="28">
        <v>2010401</v>
      </c>
      <c r="B39" s="29" t="s">
        <v>59</v>
      </c>
      <c r="C39" s="172">
        <v>523</v>
      </c>
      <c r="D39" s="353"/>
      <c r="E39" s="25"/>
    </row>
    <row r="40" spans="1:5" ht="18.75" customHeight="1">
      <c r="A40" s="28">
        <v>2010402</v>
      </c>
      <c r="B40" s="29" t="s">
        <v>60</v>
      </c>
      <c r="C40" s="354"/>
      <c r="D40" s="353"/>
      <c r="E40" s="25"/>
    </row>
    <row r="41" spans="1:5" ht="18.75" customHeight="1">
      <c r="A41" s="28">
        <v>2010403</v>
      </c>
      <c r="B41" s="29" t="s">
        <v>61</v>
      </c>
      <c r="C41" s="354"/>
      <c r="D41" s="353"/>
      <c r="E41" s="25"/>
    </row>
    <row r="42" spans="1:5" ht="18.75" customHeight="1">
      <c r="A42" s="28">
        <v>2010404</v>
      </c>
      <c r="B42" s="29" t="s">
        <v>84</v>
      </c>
      <c r="C42" s="354"/>
      <c r="D42" s="353"/>
      <c r="E42" s="25"/>
    </row>
    <row r="43" spans="1:5" ht="18.75" customHeight="1">
      <c r="A43" s="28">
        <v>2010405</v>
      </c>
      <c r="B43" s="29" t="s">
        <v>85</v>
      </c>
      <c r="C43" s="354"/>
      <c r="D43" s="353"/>
      <c r="E43" s="25"/>
    </row>
    <row r="44" spans="1:5" ht="18.75" customHeight="1">
      <c r="A44" s="28">
        <v>2010406</v>
      </c>
      <c r="B44" s="29" t="s">
        <v>86</v>
      </c>
      <c r="C44" s="354"/>
      <c r="D44" s="353"/>
      <c r="E44" s="25"/>
    </row>
    <row r="45" spans="1:5" ht="18.75" customHeight="1">
      <c r="A45" s="28">
        <v>2010407</v>
      </c>
      <c r="B45" s="29" t="s">
        <v>87</v>
      </c>
      <c r="C45" s="354"/>
      <c r="D45" s="353"/>
      <c r="E45" s="25"/>
    </row>
    <row r="46" spans="1:5" ht="18.75" customHeight="1">
      <c r="A46" s="28">
        <v>2010408</v>
      </c>
      <c r="B46" s="29" t="s">
        <v>88</v>
      </c>
      <c r="C46" s="354"/>
      <c r="D46" s="353"/>
      <c r="E46" s="25"/>
    </row>
    <row r="47" spans="1:5" ht="18.75" customHeight="1">
      <c r="A47" s="28">
        <v>2010409</v>
      </c>
      <c r="B47" s="29" t="s">
        <v>89</v>
      </c>
      <c r="C47" s="354"/>
      <c r="D47" s="353"/>
      <c r="E47" s="25"/>
    </row>
    <row r="48" spans="1:5" ht="18.75" customHeight="1">
      <c r="A48" s="28">
        <v>2010450</v>
      </c>
      <c r="B48" s="29" t="s">
        <v>68</v>
      </c>
      <c r="C48" s="354"/>
      <c r="D48" s="353"/>
      <c r="E48" s="25"/>
    </row>
    <row r="49" spans="1:5" ht="18.75" customHeight="1">
      <c r="A49" s="28">
        <v>2010499</v>
      </c>
      <c r="B49" s="29" t="s">
        <v>90</v>
      </c>
      <c r="C49" s="173">
        <v>680</v>
      </c>
      <c r="D49" s="353"/>
      <c r="E49" s="25"/>
    </row>
    <row r="50" spans="1:5" ht="18.75" customHeight="1">
      <c r="A50" s="26">
        <v>20105</v>
      </c>
      <c r="B50" s="27" t="s">
        <v>91</v>
      </c>
      <c r="C50" s="351">
        <f>SUM(C51:C60)</f>
        <v>451</v>
      </c>
      <c r="D50" s="352"/>
      <c r="E50" s="341"/>
    </row>
    <row r="51" spans="1:5" ht="18.75" customHeight="1">
      <c r="A51" s="28">
        <v>2010501</v>
      </c>
      <c r="B51" s="29" t="s">
        <v>59</v>
      </c>
      <c r="C51" s="174">
        <v>351</v>
      </c>
      <c r="D51" s="353"/>
      <c r="E51" s="25"/>
    </row>
    <row r="52" spans="1:5" ht="18.75" customHeight="1">
      <c r="A52" s="28">
        <v>2010502</v>
      </c>
      <c r="B52" s="29" t="s">
        <v>60</v>
      </c>
      <c r="C52" s="354"/>
      <c r="D52" s="353"/>
      <c r="E52" s="25"/>
    </row>
    <row r="53" spans="1:5" ht="18.75" customHeight="1">
      <c r="A53" s="28">
        <v>2010503</v>
      </c>
      <c r="B53" s="29" t="s">
        <v>61</v>
      </c>
      <c r="C53" s="354"/>
      <c r="D53" s="353"/>
      <c r="E53" s="25"/>
    </row>
    <row r="54" spans="1:5" ht="18.75" customHeight="1">
      <c r="A54" s="28">
        <v>2010504</v>
      </c>
      <c r="B54" s="29" t="s">
        <v>92</v>
      </c>
      <c r="C54" s="354"/>
      <c r="D54" s="353"/>
      <c r="E54" s="25"/>
    </row>
    <row r="55" spans="1:5" ht="18.75" customHeight="1">
      <c r="A55" s="28">
        <v>2010505</v>
      </c>
      <c r="B55" s="29" t="s">
        <v>93</v>
      </c>
      <c r="C55" s="354"/>
      <c r="D55" s="353"/>
      <c r="E55" s="25"/>
    </row>
    <row r="56" spans="1:5" ht="18.75" customHeight="1">
      <c r="A56" s="28">
        <v>2010506</v>
      </c>
      <c r="B56" s="29" t="s">
        <v>94</v>
      </c>
      <c r="C56" s="354"/>
      <c r="D56" s="353"/>
      <c r="E56" s="25"/>
    </row>
    <row r="57" spans="1:5" ht="18.75" customHeight="1">
      <c r="A57" s="28">
        <v>2010507</v>
      </c>
      <c r="B57" s="29" t="s">
        <v>95</v>
      </c>
      <c r="C57" s="354">
        <v>100</v>
      </c>
      <c r="D57" s="353"/>
      <c r="E57" s="25"/>
    </row>
    <row r="58" spans="1:5" ht="18.75" customHeight="1">
      <c r="A58" s="28">
        <v>2010508</v>
      </c>
      <c r="B58" s="29" t="s">
        <v>96</v>
      </c>
      <c r="C58" s="354"/>
      <c r="D58" s="353"/>
      <c r="E58" s="25"/>
    </row>
    <row r="59" spans="1:5" ht="18.75" customHeight="1">
      <c r="A59" s="28">
        <v>2010550</v>
      </c>
      <c r="B59" s="29" t="s">
        <v>68</v>
      </c>
      <c r="C59" s="354"/>
      <c r="D59" s="353"/>
      <c r="E59" s="25"/>
    </row>
    <row r="60" spans="1:5" ht="18.75" customHeight="1">
      <c r="A60" s="28">
        <v>2010599</v>
      </c>
      <c r="B60" s="29" t="s">
        <v>97</v>
      </c>
      <c r="C60" s="354"/>
      <c r="D60" s="353"/>
      <c r="E60" s="25"/>
    </row>
    <row r="61" spans="1:5" ht="18.75" customHeight="1">
      <c r="A61" s="26">
        <v>20106</v>
      </c>
      <c r="B61" s="27" t="s">
        <v>98</v>
      </c>
      <c r="C61" s="351">
        <f>SUM(C62:C71)</f>
        <v>1714</v>
      </c>
      <c r="D61" s="352"/>
      <c r="E61" s="341"/>
    </row>
    <row r="62" spans="1:5" ht="18.75" customHeight="1">
      <c r="A62" s="28">
        <v>2010601</v>
      </c>
      <c r="B62" s="29" t="s">
        <v>59</v>
      </c>
      <c r="C62" s="175">
        <v>974</v>
      </c>
      <c r="D62" s="353"/>
      <c r="E62" s="25"/>
    </row>
    <row r="63" spans="1:5" ht="18.75" customHeight="1">
      <c r="A63" s="28">
        <v>2010602</v>
      </c>
      <c r="B63" s="29" t="s">
        <v>60</v>
      </c>
      <c r="C63" s="354">
        <v>30</v>
      </c>
      <c r="D63" s="353"/>
      <c r="E63" s="25"/>
    </row>
    <row r="64" spans="1:5" ht="18.75" customHeight="1">
      <c r="A64" s="28">
        <v>2010603</v>
      </c>
      <c r="B64" s="29" t="s">
        <v>61</v>
      </c>
      <c r="C64" s="354"/>
      <c r="D64" s="353"/>
      <c r="E64" s="25"/>
    </row>
    <row r="65" spans="1:5" ht="18.75" customHeight="1">
      <c r="A65" s="28">
        <v>2010604</v>
      </c>
      <c r="B65" s="29" t="s">
        <v>99</v>
      </c>
      <c r="C65" s="354"/>
      <c r="D65" s="353"/>
      <c r="E65" s="25"/>
    </row>
    <row r="66" spans="1:5" ht="18.75" customHeight="1">
      <c r="A66" s="28">
        <v>2010605</v>
      </c>
      <c r="B66" s="29" t="s">
        <v>100</v>
      </c>
      <c r="C66" s="354"/>
      <c r="D66" s="353"/>
      <c r="E66" s="25"/>
    </row>
    <row r="67" spans="1:5" ht="18.75" customHeight="1">
      <c r="A67" s="28">
        <v>2010606</v>
      </c>
      <c r="B67" s="29" t="s">
        <v>101</v>
      </c>
      <c r="C67" s="354"/>
      <c r="D67" s="353"/>
      <c r="E67" s="25"/>
    </row>
    <row r="68" spans="1:5" ht="18.75" customHeight="1">
      <c r="A68" s="28">
        <v>2010607</v>
      </c>
      <c r="B68" s="29" t="s">
        <v>102</v>
      </c>
      <c r="C68" s="176"/>
      <c r="D68" s="353"/>
      <c r="E68" s="25"/>
    </row>
    <row r="69" spans="1:5" ht="18.75" customHeight="1">
      <c r="A69" s="28">
        <v>2010608</v>
      </c>
      <c r="B69" s="29" t="s">
        <v>103</v>
      </c>
      <c r="C69" s="176">
        <v>350</v>
      </c>
      <c r="D69" s="353"/>
      <c r="E69" s="25"/>
    </row>
    <row r="70" spans="1:5" ht="18.75" customHeight="1">
      <c r="A70" s="28">
        <v>2010650</v>
      </c>
      <c r="B70" s="29" t="s">
        <v>68</v>
      </c>
      <c r="C70" s="177"/>
      <c r="D70" s="353"/>
      <c r="E70" s="25"/>
    </row>
    <row r="71" spans="1:5" ht="18.75" customHeight="1">
      <c r="A71" s="28">
        <v>2010699</v>
      </c>
      <c r="B71" s="29" t="s">
        <v>104</v>
      </c>
      <c r="C71" s="177">
        <v>360</v>
      </c>
      <c r="D71" s="353"/>
      <c r="E71" s="25"/>
    </row>
    <row r="72" spans="1:5" ht="18.75" customHeight="1">
      <c r="A72" s="26">
        <v>20107</v>
      </c>
      <c r="B72" s="27" t="s">
        <v>105</v>
      </c>
      <c r="C72" s="351">
        <f>SUM(C73:C83)</f>
        <v>0</v>
      </c>
      <c r="D72" s="352"/>
      <c r="E72" s="341"/>
    </row>
    <row r="73" spans="1:5" ht="18.75" customHeight="1">
      <c r="A73" s="28">
        <v>2010701</v>
      </c>
      <c r="B73" s="29" t="s">
        <v>59</v>
      </c>
      <c r="C73" s="354"/>
      <c r="D73" s="353"/>
      <c r="E73" s="25"/>
    </row>
    <row r="74" spans="1:5" ht="18.75" customHeight="1">
      <c r="A74" s="28">
        <v>2010702</v>
      </c>
      <c r="B74" s="29" t="s">
        <v>60</v>
      </c>
      <c r="C74" s="354"/>
      <c r="D74" s="353"/>
      <c r="E74" s="25"/>
    </row>
    <row r="75" spans="1:5" ht="18.75" customHeight="1">
      <c r="A75" s="28">
        <v>2010703</v>
      </c>
      <c r="B75" s="29" t="s">
        <v>61</v>
      </c>
      <c r="C75" s="354"/>
      <c r="D75" s="353"/>
      <c r="E75" s="25"/>
    </row>
    <row r="76" spans="1:5" ht="18.75" customHeight="1">
      <c r="A76" s="28">
        <v>2010704</v>
      </c>
      <c r="B76" s="29" t="s">
        <v>106</v>
      </c>
      <c r="C76" s="354"/>
      <c r="D76" s="353"/>
      <c r="E76" s="25"/>
    </row>
    <row r="77" spans="1:5" ht="18.75" customHeight="1">
      <c r="A77" s="28">
        <v>2010705</v>
      </c>
      <c r="B77" s="29" t="s">
        <v>107</v>
      </c>
      <c r="C77" s="354"/>
      <c r="D77" s="353"/>
      <c r="E77" s="25"/>
    </row>
    <row r="78" spans="1:5" ht="18.75" customHeight="1">
      <c r="A78" s="28">
        <v>2010706</v>
      </c>
      <c r="B78" s="29" t="s">
        <v>108</v>
      </c>
      <c r="C78" s="354"/>
      <c r="D78" s="353"/>
      <c r="E78" s="25"/>
    </row>
    <row r="79" spans="1:5" ht="18.75" customHeight="1">
      <c r="A79" s="28">
        <v>2010707</v>
      </c>
      <c r="B79" s="29" t="s">
        <v>109</v>
      </c>
      <c r="C79" s="354"/>
      <c r="D79" s="353"/>
      <c r="E79" s="25"/>
    </row>
    <row r="80" spans="1:5" ht="18.75" customHeight="1">
      <c r="A80" s="28">
        <v>2010708</v>
      </c>
      <c r="B80" s="29" t="s">
        <v>110</v>
      </c>
      <c r="C80" s="354"/>
      <c r="D80" s="353"/>
      <c r="E80" s="25"/>
    </row>
    <row r="81" spans="1:5" ht="18.75" customHeight="1">
      <c r="A81" s="28">
        <v>2010709</v>
      </c>
      <c r="B81" s="29" t="s">
        <v>102</v>
      </c>
      <c r="C81" s="354"/>
      <c r="D81" s="353"/>
      <c r="E81" s="25"/>
    </row>
    <row r="82" spans="1:5" ht="18.75" customHeight="1">
      <c r="A82" s="28">
        <v>2010750</v>
      </c>
      <c r="B82" s="29" t="s">
        <v>68</v>
      </c>
      <c r="C82" s="354"/>
      <c r="D82" s="353"/>
      <c r="E82" s="25"/>
    </row>
    <row r="83" spans="1:5" ht="18.75" customHeight="1">
      <c r="A83" s="28">
        <v>2010799</v>
      </c>
      <c r="B83" s="29" t="s">
        <v>111</v>
      </c>
      <c r="C83" s="354"/>
      <c r="D83" s="353"/>
      <c r="E83" s="25"/>
    </row>
    <row r="84" spans="1:5" ht="18.75" customHeight="1">
      <c r="A84" s="26">
        <v>20108</v>
      </c>
      <c r="B84" s="27" t="s">
        <v>112</v>
      </c>
      <c r="C84" s="351">
        <f>SUM(C85:C92)</f>
        <v>616</v>
      </c>
      <c r="D84" s="352"/>
      <c r="E84" s="341"/>
    </row>
    <row r="85" spans="1:5" ht="18.75" customHeight="1">
      <c r="A85" s="28">
        <v>2010801</v>
      </c>
      <c r="B85" s="29" t="s">
        <v>59</v>
      </c>
      <c r="C85" s="178">
        <v>601</v>
      </c>
      <c r="D85" s="353"/>
      <c r="E85" s="25"/>
    </row>
    <row r="86" spans="1:5" ht="18.75" customHeight="1">
      <c r="A86" s="28">
        <v>2010802</v>
      </c>
      <c r="B86" s="29" t="s">
        <v>60</v>
      </c>
      <c r="C86" s="354"/>
      <c r="D86" s="353"/>
      <c r="E86" s="25"/>
    </row>
    <row r="87" spans="1:5" ht="18.75" customHeight="1">
      <c r="A87" s="28">
        <v>2010803</v>
      </c>
      <c r="B87" s="29" t="s">
        <v>61</v>
      </c>
      <c r="C87" s="354"/>
      <c r="D87" s="353"/>
      <c r="E87" s="25"/>
    </row>
    <row r="88" spans="1:5" ht="18.75" customHeight="1">
      <c r="A88" s="28">
        <v>2010804</v>
      </c>
      <c r="B88" s="29" t="s">
        <v>113</v>
      </c>
      <c r="C88" s="179">
        <v>15</v>
      </c>
      <c r="D88" s="353"/>
      <c r="E88" s="25"/>
    </row>
    <row r="89" spans="1:5" ht="18.75" customHeight="1">
      <c r="A89" s="28">
        <v>2010805</v>
      </c>
      <c r="B89" s="29" t="s">
        <v>114</v>
      </c>
      <c r="C89" s="354"/>
      <c r="D89" s="353"/>
      <c r="E89" s="25"/>
    </row>
    <row r="90" spans="1:5" ht="18.75" customHeight="1">
      <c r="A90" s="28">
        <v>2010806</v>
      </c>
      <c r="B90" s="29" t="s">
        <v>102</v>
      </c>
      <c r="C90" s="354"/>
      <c r="D90" s="353"/>
      <c r="E90" s="25"/>
    </row>
    <row r="91" spans="1:5" ht="18.75" customHeight="1">
      <c r="A91" s="28">
        <v>2010850</v>
      </c>
      <c r="B91" s="29" t="s">
        <v>68</v>
      </c>
      <c r="C91" s="354"/>
      <c r="D91" s="353"/>
      <c r="E91" s="25"/>
    </row>
    <row r="92" spans="1:5" ht="18.75" customHeight="1">
      <c r="A92" s="28">
        <v>2010899</v>
      </c>
      <c r="B92" s="29" t="s">
        <v>115</v>
      </c>
      <c r="C92" s="354"/>
      <c r="D92" s="353"/>
      <c r="E92" s="25"/>
    </row>
    <row r="93" spans="1:5" ht="18.75" customHeight="1">
      <c r="A93" s="26">
        <v>20109</v>
      </c>
      <c r="B93" s="27" t="s">
        <v>116</v>
      </c>
      <c r="C93" s="351">
        <f>SUM(C94:C105)</f>
        <v>0</v>
      </c>
      <c r="D93" s="352"/>
      <c r="E93" s="341"/>
    </row>
    <row r="94" spans="1:5" ht="18.75" customHeight="1">
      <c r="A94" s="28">
        <v>2010901</v>
      </c>
      <c r="B94" s="29" t="s">
        <v>59</v>
      </c>
      <c r="C94" s="354"/>
      <c r="D94" s="353"/>
      <c r="E94" s="25"/>
    </row>
    <row r="95" spans="1:5" ht="18.75" customHeight="1">
      <c r="A95" s="28">
        <v>2010902</v>
      </c>
      <c r="B95" s="29" t="s">
        <v>60</v>
      </c>
      <c r="C95" s="354"/>
      <c r="D95" s="353"/>
      <c r="E95" s="25"/>
    </row>
    <row r="96" spans="1:5" ht="18.75" customHeight="1">
      <c r="A96" s="28">
        <v>2010903</v>
      </c>
      <c r="B96" s="29" t="s">
        <v>61</v>
      </c>
      <c r="C96" s="354"/>
      <c r="D96" s="353"/>
      <c r="E96" s="25"/>
    </row>
    <row r="97" spans="1:5" ht="18.75" customHeight="1">
      <c r="A97" s="28">
        <v>2010905</v>
      </c>
      <c r="B97" s="29" t="s">
        <v>117</v>
      </c>
      <c r="C97" s="354"/>
      <c r="D97" s="353"/>
      <c r="E97" s="25"/>
    </row>
    <row r="98" spans="1:5" ht="18.75" customHeight="1">
      <c r="A98" s="28">
        <v>2010907</v>
      </c>
      <c r="B98" s="29" t="s">
        <v>118</v>
      </c>
      <c r="C98" s="354"/>
      <c r="D98" s="353"/>
      <c r="E98" s="25"/>
    </row>
    <row r="99" spans="1:5" ht="18.75" customHeight="1">
      <c r="A99" s="28">
        <v>2010908</v>
      </c>
      <c r="B99" s="29" t="s">
        <v>102</v>
      </c>
      <c r="C99" s="354"/>
      <c r="D99" s="353"/>
      <c r="E99" s="25"/>
    </row>
    <row r="100" spans="1:5" ht="18.75" customHeight="1">
      <c r="A100" s="28">
        <v>2010909</v>
      </c>
      <c r="B100" s="29" t="s">
        <v>119</v>
      </c>
      <c r="C100" s="354"/>
      <c r="D100" s="353"/>
      <c r="E100" s="25"/>
    </row>
    <row r="101" spans="1:5" ht="18.75" customHeight="1">
      <c r="A101" s="28">
        <v>2010910</v>
      </c>
      <c r="B101" s="29" t="s">
        <v>120</v>
      </c>
      <c r="C101" s="354"/>
      <c r="D101" s="353"/>
      <c r="E101" s="25"/>
    </row>
    <row r="102" spans="1:5" ht="18.75" customHeight="1">
      <c r="A102" s="28">
        <v>2010911</v>
      </c>
      <c r="B102" s="29" t="s">
        <v>121</v>
      </c>
      <c r="C102" s="354"/>
      <c r="D102" s="353"/>
      <c r="E102" s="25"/>
    </row>
    <row r="103" spans="1:5" ht="18.75" customHeight="1">
      <c r="A103" s="28">
        <v>2010912</v>
      </c>
      <c r="B103" s="29" t="s">
        <v>122</v>
      </c>
      <c r="C103" s="354"/>
      <c r="D103" s="353"/>
      <c r="E103" s="25"/>
    </row>
    <row r="104" spans="1:5" ht="18.75" customHeight="1">
      <c r="A104" s="28">
        <v>2010950</v>
      </c>
      <c r="B104" s="29" t="s">
        <v>68</v>
      </c>
      <c r="C104" s="354"/>
      <c r="D104" s="353"/>
      <c r="E104" s="25"/>
    </row>
    <row r="105" spans="1:5" ht="18.75" customHeight="1">
      <c r="A105" s="28">
        <v>2010999</v>
      </c>
      <c r="B105" s="29" t="s">
        <v>123</v>
      </c>
      <c r="C105" s="354"/>
      <c r="D105" s="353"/>
      <c r="E105" s="25"/>
    </row>
    <row r="106" spans="1:5" ht="18.75" customHeight="1">
      <c r="A106" s="26">
        <v>20110</v>
      </c>
      <c r="B106" s="27" t="s">
        <v>124</v>
      </c>
      <c r="C106" s="351">
        <f>SUM(C107:C115)</f>
        <v>0</v>
      </c>
      <c r="D106" s="352"/>
      <c r="E106" s="341"/>
    </row>
    <row r="107" spans="1:5" ht="18.75" customHeight="1">
      <c r="A107" s="28">
        <v>2011001</v>
      </c>
      <c r="B107" s="29" t="s">
        <v>59</v>
      </c>
      <c r="C107" s="354"/>
      <c r="D107" s="353"/>
      <c r="E107" s="25"/>
    </row>
    <row r="108" spans="1:5" ht="18.75" customHeight="1">
      <c r="A108" s="28">
        <v>2011002</v>
      </c>
      <c r="B108" s="29" t="s">
        <v>60</v>
      </c>
      <c r="C108" s="354"/>
      <c r="D108" s="353"/>
      <c r="E108" s="25"/>
    </row>
    <row r="109" spans="1:5" ht="18.75" customHeight="1">
      <c r="A109" s="28">
        <v>2011003</v>
      </c>
      <c r="B109" s="29" t="s">
        <v>61</v>
      </c>
      <c r="C109" s="354"/>
      <c r="D109" s="353"/>
      <c r="E109" s="25"/>
    </row>
    <row r="110" spans="1:5" ht="18.75" customHeight="1">
      <c r="A110" s="28">
        <v>2011004</v>
      </c>
      <c r="B110" s="29" t="s">
        <v>125</v>
      </c>
      <c r="C110" s="354"/>
      <c r="D110" s="353"/>
      <c r="E110" s="25"/>
    </row>
    <row r="111" spans="1:5" ht="18.75" customHeight="1">
      <c r="A111" s="28">
        <v>2011005</v>
      </c>
      <c r="B111" s="29" t="s">
        <v>126</v>
      </c>
      <c r="C111" s="354"/>
      <c r="D111" s="353"/>
      <c r="E111" s="25"/>
    </row>
    <row r="112" spans="1:5" ht="18.75" customHeight="1">
      <c r="A112" s="28">
        <v>2011007</v>
      </c>
      <c r="B112" s="29" t="s">
        <v>127</v>
      </c>
      <c r="C112" s="354"/>
      <c r="D112" s="353"/>
      <c r="E112" s="25"/>
    </row>
    <row r="113" spans="1:5" ht="18.75" customHeight="1">
      <c r="A113" s="28">
        <v>2011008</v>
      </c>
      <c r="B113" s="29" t="s">
        <v>128</v>
      </c>
      <c r="C113" s="354"/>
      <c r="D113" s="353"/>
      <c r="E113" s="25"/>
    </row>
    <row r="114" spans="1:5" ht="18.75" customHeight="1">
      <c r="A114" s="28">
        <v>2011050</v>
      </c>
      <c r="B114" s="29" t="s">
        <v>68</v>
      </c>
      <c r="C114" s="354"/>
      <c r="D114" s="353"/>
      <c r="E114" s="25"/>
    </row>
    <row r="115" spans="1:5" ht="18.75" customHeight="1">
      <c r="A115" s="28">
        <v>2011099</v>
      </c>
      <c r="B115" s="29" t="s">
        <v>129</v>
      </c>
      <c r="C115" s="354"/>
      <c r="D115" s="353"/>
      <c r="E115" s="25"/>
    </row>
    <row r="116" spans="1:5" ht="18.75" customHeight="1">
      <c r="A116" s="26">
        <v>20111</v>
      </c>
      <c r="B116" s="27" t="s">
        <v>130</v>
      </c>
      <c r="C116" s="351">
        <f>SUM(C117:C124)</f>
        <v>1587</v>
      </c>
      <c r="D116" s="352"/>
      <c r="E116" s="341"/>
    </row>
    <row r="117" spans="1:5" ht="18.75" customHeight="1">
      <c r="A117" s="28">
        <v>2011101</v>
      </c>
      <c r="B117" s="29" t="s">
        <v>59</v>
      </c>
      <c r="C117" s="180">
        <v>1587</v>
      </c>
      <c r="D117" s="353"/>
      <c r="E117" s="25"/>
    </row>
    <row r="118" spans="1:5" ht="18.75" customHeight="1">
      <c r="A118" s="28">
        <v>2011102</v>
      </c>
      <c r="B118" s="29" t="s">
        <v>60</v>
      </c>
      <c r="C118" s="180"/>
      <c r="D118" s="353"/>
      <c r="E118" s="25"/>
    </row>
    <row r="119" spans="1:5" ht="18.75" customHeight="1">
      <c r="A119" s="28">
        <v>2011103</v>
      </c>
      <c r="B119" s="29" t="s">
        <v>61</v>
      </c>
      <c r="C119" s="354"/>
      <c r="D119" s="353"/>
      <c r="E119" s="25"/>
    </row>
    <row r="120" spans="1:5" ht="18.75" customHeight="1">
      <c r="A120" s="28">
        <v>2011104</v>
      </c>
      <c r="B120" s="29" t="s">
        <v>131</v>
      </c>
      <c r="C120" s="354"/>
      <c r="D120" s="353"/>
      <c r="E120" s="25"/>
    </row>
    <row r="121" spans="1:5" ht="18.75" customHeight="1">
      <c r="A121" s="28">
        <v>2011105</v>
      </c>
      <c r="B121" s="29" t="s">
        <v>132</v>
      </c>
      <c r="C121" s="354"/>
      <c r="D121" s="353"/>
      <c r="E121" s="25"/>
    </row>
    <row r="122" spans="1:5" ht="18.75" customHeight="1">
      <c r="A122" s="28">
        <v>2011106</v>
      </c>
      <c r="B122" s="29" t="s">
        <v>133</v>
      </c>
      <c r="C122" s="354"/>
      <c r="D122" s="353"/>
      <c r="E122" s="25"/>
    </row>
    <row r="123" spans="1:5" ht="18.75" customHeight="1">
      <c r="A123" s="28">
        <v>2011150</v>
      </c>
      <c r="B123" s="29" t="s">
        <v>68</v>
      </c>
      <c r="C123" s="354"/>
      <c r="D123" s="353"/>
      <c r="E123" s="25"/>
    </row>
    <row r="124" spans="1:5" ht="18.75" customHeight="1">
      <c r="A124" s="28">
        <v>2011199</v>
      </c>
      <c r="B124" s="29" t="s">
        <v>134</v>
      </c>
      <c r="C124" s="354"/>
      <c r="D124" s="353"/>
      <c r="E124" s="25"/>
    </row>
    <row r="125" spans="1:5" ht="18.75" customHeight="1">
      <c r="A125" s="26">
        <v>20113</v>
      </c>
      <c r="B125" s="27" t="s">
        <v>135</v>
      </c>
      <c r="C125" s="351">
        <f>SUM(C126:C135)</f>
        <v>617</v>
      </c>
      <c r="D125" s="352"/>
      <c r="E125" s="341"/>
    </row>
    <row r="126" spans="1:5" ht="18.75" customHeight="1">
      <c r="A126" s="28">
        <v>2011301</v>
      </c>
      <c r="B126" s="29" t="s">
        <v>59</v>
      </c>
      <c r="C126" s="181">
        <v>535</v>
      </c>
      <c r="D126" s="353"/>
      <c r="E126" s="25"/>
    </row>
    <row r="127" spans="1:5" ht="18.75" customHeight="1">
      <c r="A127" s="28">
        <v>2011302</v>
      </c>
      <c r="B127" s="29" t="s">
        <v>60</v>
      </c>
      <c r="C127" s="354"/>
      <c r="D127" s="353"/>
      <c r="E127" s="25"/>
    </row>
    <row r="128" spans="1:5" ht="18.75" customHeight="1">
      <c r="A128" s="28">
        <v>2011303</v>
      </c>
      <c r="B128" s="29" t="s">
        <v>61</v>
      </c>
      <c r="C128" s="354"/>
      <c r="D128" s="353"/>
      <c r="E128" s="25"/>
    </row>
    <row r="129" spans="1:5" ht="18.75" customHeight="1">
      <c r="A129" s="28">
        <v>2011304</v>
      </c>
      <c r="B129" s="29" t="s">
        <v>136</v>
      </c>
      <c r="C129" s="354"/>
      <c r="D129" s="353"/>
      <c r="E129" s="25"/>
    </row>
    <row r="130" spans="1:5" ht="18.75" customHeight="1">
      <c r="A130" s="28">
        <v>2011305</v>
      </c>
      <c r="B130" s="29" t="s">
        <v>137</v>
      </c>
      <c r="C130" s="354"/>
      <c r="D130" s="353"/>
      <c r="E130" s="25"/>
    </row>
    <row r="131" spans="1:5" ht="18.75" customHeight="1">
      <c r="A131" s="28">
        <v>2011306</v>
      </c>
      <c r="B131" s="29" t="s">
        <v>138</v>
      </c>
      <c r="C131" s="354"/>
      <c r="D131" s="353"/>
      <c r="E131" s="25"/>
    </row>
    <row r="132" spans="1:5" ht="18.75" customHeight="1">
      <c r="A132" s="28">
        <v>2011307</v>
      </c>
      <c r="B132" s="29" t="s">
        <v>139</v>
      </c>
      <c r="C132" s="354"/>
      <c r="D132" s="353"/>
      <c r="E132" s="25"/>
    </row>
    <row r="133" spans="1:5" ht="18.75" customHeight="1">
      <c r="A133" s="28">
        <v>2011308</v>
      </c>
      <c r="B133" s="29" t="s">
        <v>140</v>
      </c>
      <c r="C133" s="182">
        <v>82</v>
      </c>
      <c r="D133" s="353"/>
      <c r="E133" s="25"/>
    </row>
    <row r="134" spans="1:5" ht="18.75" customHeight="1">
      <c r="A134" s="28">
        <v>2011350</v>
      </c>
      <c r="B134" s="29" t="s">
        <v>68</v>
      </c>
      <c r="C134" s="354"/>
      <c r="D134" s="353"/>
      <c r="E134" s="25"/>
    </row>
    <row r="135" spans="1:5" ht="18.75" customHeight="1">
      <c r="A135" s="28">
        <v>2011399</v>
      </c>
      <c r="B135" s="29" t="s">
        <v>141</v>
      </c>
      <c r="C135" s="354"/>
      <c r="D135" s="353"/>
      <c r="E135" s="25"/>
    </row>
    <row r="136" spans="1:5" ht="18.75" customHeight="1">
      <c r="A136" s="26">
        <v>20114</v>
      </c>
      <c r="B136" s="27" t="s">
        <v>142</v>
      </c>
      <c r="C136" s="351">
        <f>SUM(C137:C149)</f>
        <v>0</v>
      </c>
      <c r="D136" s="352"/>
      <c r="E136" s="341"/>
    </row>
    <row r="137" spans="1:5" ht="18.75" customHeight="1">
      <c r="A137" s="28">
        <v>2011401</v>
      </c>
      <c r="B137" s="29" t="s">
        <v>59</v>
      </c>
      <c r="C137" s="354"/>
      <c r="D137" s="353"/>
      <c r="E137" s="25"/>
    </row>
    <row r="138" spans="1:5" ht="18.75" customHeight="1">
      <c r="A138" s="28">
        <v>2011402</v>
      </c>
      <c r="B138" s="29" t="s">
        <v>60</v>
      </c>
      <c r="C138" s="354"/>
      <c r="D138" s="353"/>
      <c r="E138" s="25"/>
    </row>
    <row r="139" spans="1:5" ht="18.75" customHeight="1">
      <c r="A139" s="28">
        <v>2011403</v>
      </c>
      <c r="B139" s="29" t="s">
        <v>61</v>
      </c>
      <c r="C139" s="354"/>
      <c r="D139" s="353"/>
      <c r="E139" s="25"/>
    </row>
    <row r="140" spans="1:5" ht="18.75" customHeight="1">
      <c r="A140" s="28">
        <v>2011404</v>
      </c>
      <c r="B140" s="29" t="s">
        <v>143</v>
      </c>
      <c r="C140" s="354"/>
      <c r="D140" s="353"/>
      <c r="E140" s="25"/>
    </row>
    <row r="141" spans="1:5" ht="18.75" customHeight="1">
      <c r="A141" s="28">
        <v>2011405</v>
      </c>
      <c r="B141" s="29" t="s">
        <v>144</v>
      </c>
      <c r="C141" s="354"/>
      <c r="D141" s="353"/>
      <c r="E141" s="25"/>
    </row>
    <row r="142" spans="1:5" ht="18.75" customHeight="1">
      <c r="A142" s="28">
        <v>2011406</v>
      </c>
      <c r="B142" s="29" t="s">
        <v>145</v>
      </c>
      <c r="C142" s="354"/>
      <c r="D142" s="353"/>
      <c r="E142" s="25"/>
    </row>
    <row r="143" spans="1:5" ht="18.75" customHeight="1">
      <c r="A143" s="28">
        <v>2011407</v>
      </c>
      <c r="B143" s="29" t="s">
        <v>146</v>
      </c>
      <c r="C143" s="354"/>
      <c r="D143" s="353"/>
      <c r="E143" s="25"/>
    </row>
    <row r="144" spans="1:5" ht="18.75" customHeight="1">
      <c r="A144" s="28">
        <v>2011408</v>
      </c>
      <c r="B144" s="29" t="s">
        <v>147</v>
      </c>
      <c r="C144" s="354"/>
      <c r="D144" s="353"/>
      <c r="E144" s="25"/>
    </row>
    <row r="145" spans="1:5" ht="18.75" customHeight="1">
      <c r="A145" s="28">
        <v>2011409</v>
      </c>
      <c r="B145" s="29" t="s">
        <v>148</v>
      </c>
      <c r="C145" s="354"/>
      <c r="D145" s="353"/>
      <c r="E145" s="25"/>
    </row>
    <row r="146" spans="1:5" ht="18.75" customHeight="1">
      <c r="A146" s="28">
        <v>2011410</v>
      </c>
      <c r="B146" s="29" t="s">
        <v>149</v>
      </c>
      <c r="C146" s="354"/>
      <c r="D146" s="353"/>
      <c r="E146" s="25"/>
    </row>
    <row r="147" spans="1:5" ht="18.75" customHeight="1">
      <c r="A147" s="28">
        <v>2011411</v>
      </c>
      <c r="B147" s="29" t="s">
        <v>150</v>
      </c>
      <c r="C147" s="354"/>
      <c r="D147" s="353"/>
      <c r="E147" s="25"/>
    </row>
    <row r="148" spans="1:5" ht="18.75" customHeight="1">
      <c r="A148" s="28">
        <v>2011450</v>
      </c>
      <c r="B148" s="29" t="s">
        <v>68</v>
      </c>
      <c r="C148" s="354"/>
      <c r="D148" s="353"/>
      <c r="E148" s="25"/>
    </row>
    <row r="149" spans="1:5" ht="18.75" customHeight="1">
      <c r="A149" s="28">
        <v>2011499</v>
      </c>
      <c r="B149" s="29" t="s">
        <v>151</v>
      </c>
      <c r="C149" s="354"/>
      <c r="D149" s="353"/>
      <c r="E149" s="25"/>
    </row>
    <row r="150" spans="1:5" ht="18.75" customHeight="1">
      <c r="A150" s="26">
        <v>20123</v>
      </c>
      <c r="B150" s="27" t="s">
        <v>152</v>
      </c>
      <c r="C150" s="351">
        <f>SUM(C151:C156)</f>
        <v>0</v>
      </c>
      <c r="D150" s="352"/>
      <c r="E150" s="341"/>
    </row>
    <row r="151" spans="1:5" ht="18.75" customHeight="1">
      <c r="A151" s="28">
        <v>2012301</v>
      </c>
      <c r="B151" s="29" t="s">
        <v>59</v>
      </c>
      <c r="C151" s="354"/>
      <c r="D151" s="353"/>
      <c r="E151" s="25"/>
    </row>
    <row r="152" spans="1:5" ht="18.75" customHeight="1">
      <c r="A152" s="28">
        <v>2012302</v>
      </c>
      <c r="B152" s="29" t="s">
        <v>60</v>
      </c>
      <c r="C152" s="354"/>
      <c r="D152" s="353"/>
      <c r="E152" s="25"/>
    </row>
    <row r="153" spans="1:5" ht="18.75" customHeight="1">
      <c r="A153" s="28">
        <v>2012303</v>
      </c>
      <c r="B153" s="29" t="s">
        <v>61</v>
      </c>
      <c r="C153" s="354"/>
      <c r="D153" s="353"/>
      <c r="E153" s="25"/>
    </row>
    <row r="154" spans="1:5" ht="18.75" customHeight="1">
      <c r="A154" s="28">
        <v>2012304</v>
      </c>
      <c r="B154" s="29" t="s">
        <v>153</v>
      </c>
      <c r="C154" s="354"/>
      <c r="D154" s="353"/>
      <c r="E154" s="25"/>
    </row>
    <row r="155" spans="1:5" ht="18.75" customHeight="1">
      <c r="A155" s="28">
        <v>2012350</v>
      </c>
      <c r="B155" s="29" t="s">
        <v>68</v>
      </c>
      <c r="C155" s="354"/>
      <c r="D155" s="353"/>
      <c r="E155" s="25"/>
    </row>
    <row r="156" spans="1:5" ht="18.75" customHeight="1">
      <c r="A156" s="28">
        <v>2012399</v>
      </c>
      <c r="B156" s="29" t="s">
        <v>154</v>
      </c>
      <c r="C156" s="354"/>
      <c r="D156" s="353"/>
      <c r="E156" s="25"/>
    </row>
    <row r="157" spans="1:5" ht="18.75" customHeight="1">
      <c r="A157" s="26">
        <v>20125</v>
      </c>
      <c r="B157" s="27" t="s">
        <v>155</v>
      </c>
      <c r="C157" s="351">
        <f>SUM(C158:C164)</f>
        <v>0</v>
      </c>
      <c r="D157" s="352"/>
      <c r="E157" s="341"/>
    </row>
    <row r="158" spans="1:5" ht="18.75" customHeight="1">
      <c r="A158" s="28">
        <v>2012501</v>
      </c>
      <c r="B158" s="29" t="s">
        <v>59</v>
      </c>
      <c r="C158" s="354"/>
      <c r="D158" s="353"/>
      <c r="E158" s="25"/>
    </row>
    <row r="159" spans="1:5" ht="18.75" customHeight="1">
      <c r="A159" s="28">
        <v>2012502</v>
      </c>
      <c r="B159" s="29" t="s">
        <v>60</v>
      </c>
      <c r="C159" s="354"/>
      <c r="D159" s="353"/>
      <c r="E159" s="25"/>
    </row>
    <row r="160" spans="1:5" ht="18.75" customHeight="1">
      <c r="A160" s="28">
        <v>2012503</v>
      </c>
      <c r="B160" s="29" t="s">
        <v>61</v>
      </c>
      <c r="C160" s="354"/>
      <c r="D160" s="353"/>
      <c r="E160" s="25"/>
    </row>
    <row r="161" spans="1:5" ht="18.75" customHeight="1">
      <c r="A161" s="28">
        <v>2012504</v>
      </c>
      <c r="B161" s="29" t="s">
        <v>156</v>
      </c>
      <c r="C161" s="354"/>
      <c r="D161" s="353"/>
      <c r="E161" s="25"/>
    </row>
    <row r="162" spans="1:5" ht="18.75" customHeight="1">
      <c r="A162" s="28">
        <v>2012505</v>
      </c>
      <c r="B162" s="29" t="s">
        <v>157</v>
      </c>
      <c r="C162" s="354"/>
      <c r="D162" s="353"/>
      <c r="E162" s="25"/>
    </row>
    <row r="163" spans="1:5" ht="18.75" customHeight="1">
      <c r="A163" s="28">
        <v>2012550</v>
      </c>
      <c r="B163" s="29" t="s">
        <v>68</v>
      </c>
      <c r="C163" s="354"/>
      <c r="D163" s="353"/>
      <c r="E163" s="25"/>
    </row>
    <row r="164" spans="1:5" ht="18.75" customHeight="1">
      <c r="A164" s="28">
        <v>2012599</v>
      </c>
      <c r="B164" s="29" t="s">
        <v>158</v>
      </c>
      <c r="C164" s="354"/>
      <c r="D164" s="353"/>
      <c r="E164" s="25"/>
    </row>
    <row r="165" spans="1:5" ht="18.75" customHeight="1">
      <c r="A165" s="26">
        <v>20126</v>
      </c>
      <c r="B165" s="27" t="s">
        <v>159</v>
      </c>
      <c r="C165" s="351">
        <f>SUM(C166:C170)</f>
        <v>96</v>
      </c>
      <c r="D165" s="352"/>
      <c r="E165" s="341"/>
    </row>
    <row r="166" spans="1:5" ht="18.75" customHeight="1">
      <c r="A166" s="28">
        <v>2012601</v>
      </c>
      <c r="B166" s="29" t="s">
        <v>59</v>
      </c>
      <c r="C166" s="183">
        <v>96</v>
      </c>
      <c r="D166" s="353"/>
      <c r="E166" s="25"/>
    </row>
    <row r="167" spans="1:5" ht="18.75" customHeight="1">
      <c r="A167" s="28">
        <v>2012602</v>
      </c>
      <c r="B167" s="29" t="s">
        <v>60</v>
      </c>
      <c r="C167" s="354"/>
      <c r="D167" s="353"/>
      <c r="E167" s="25"/>
    </row>
    <row r="168" spans="1:5" ht="18.75" customHeight="1">
      <c r="A168" s="28">
        <v>2012603</v>
      </c>
      <c r="B168" s="29" t="s">
        <v>61</v>
      </c>
      <c r="C168" s="354"/>
      <c r="D168" s="353"/>
      <c r="E168" s="25"/>
    </row>
    <row r="169" spans="1:5" ht="18.75" customHeight="1">
      <c r="A169" s="28">
        <v>2012604</v>
      </c>
      <c r="B169" s="29" t="s">
        <v>160</v>
      </c>
      <c r="C169" s="354"/>
      <c r="D169" s="353"/>
      <c r="E169" s="25"/>
    </row>
    <row r="170" spans="1:5" ht="18.75" customHeight="1">
      <c r="A170" s="28">
        <v>2012699</v>
      </c>
      <c r="B170" s="29" t="s">
        <v>161</v>
      </c>
      <c r="C170" s="354"/>
      <c r="D170" s="353"/>
      <c r="E170" s="25"/>
    </row>
    <row r="171" spans="1:5" ht="18.75" customHeight="1">
      <c r="A171" s="26">
        <v>20128</v>
      </c>
      <c r="B171" s="27" t="s">
        <v>162</v>
      </c>
      <c r="C171" s="351">
        <f>SUM(C172:C177)</f>
        <v>93</v>
      </c>
      <c r="D171" s="352"/>
      <c r="E171" s="341"/>
    </row>
    <row r="172" spans="1:5" ht="18.75" customHeight="1">
      <c r="A172" s="28">
        <v>2012801</v>
      </c>
      <c r="B172" s="29" t="s">
        <v>59</v>
      </c>
      <c r="C172" s="184">
        <v>93</v>
      </c>
      <c r="D172" s="353"/>
      <c r="E172" s="25"/>
    </row>
    <row r="173" spans="1:5" ht="18.75" customHeight="1">
      <c r="A173" s="28">
        <v>2012802</v>
      </c>
      <c r="B173" s="29" t="s">
        <v>60</v>
      </c>
      <c r="C173" s="354"/>
      <c r="D173" s="353"/>
      <c r="E173" s="25"/>
    </row>
    <row r="174" spans="1:5" ht="18.75" customHeight="1">
      <c r="A174" s="28">
        <v>2012803</v>
      </c>
      <c r="B174" s="29" t="s">
        <v>61</v>
      </c>
      <c r="C174" s="354"/>
      <c r="D174" s="353"/>
      <c r="E174" s="25"/>
    </row>
    <row r="175" spans="1:5" ht="18.75" customHeight="1">
      <c r="A175" s="28">
        <v>2012804</v>
      </c>
      <c r="B175" s="29" t="s">
        <v>73</v>
      </c>
      <c r="C175" s="354"/>
      <c r="D175" s="353"/>
      <c r="E175" s="25"/>
    </row>
    <row r="176" spans="1:5" ht="18.75" customHeight="1">
      <c r="A176" s="28">
        <v>2012850</v>
      </c>
      <c r="B176" s="29" t="s">
        <v>68</v>
      </c>
      <c r="C176" s="354"/>
      <c r="D176" s="353"/>
      <c r="E176" s="25"/>
    </row>
    <row r="177" spans="1:5" ht="18.75" customHeight="1">
      <c r="A177" s="28">
        <v>2012899</v>
      </c>
      <c r="B177" s="29" t="s">
        <v>163</v>
      </c>
      <c r="C177" s="354"/>
      <c r="D177" s="353"/>
      <c r="E177" s="25"/>
    </row>
    <row r="178" spans="1:5" ht="18.75" customHeight="1">
      <c r="A178" s="26">
        <v>20129</v>
      </c>
      <c r="B178" s="27" t="s">
        <v>164</v>
      </c>
      <c r="C178" s="351">
        <f>SUM(C179:C184)</f>
        <v>443</v>
      </c>
      <c r="D178" s="352"/>
      <c r="E178" s="341"/>
    </row>
    <row r="179" spans="1:5" ht="18.75" customHeight="1">
      <c r="A179" s="28">
        <v>2012901</v>
      </c>
      <c r="B179" s="29" t="s">
        <v>59</v>
      </c>
      <c r="C179" s="185">
        <v>436</v>
      </c>
      <c r="D179" s="353"/>
      <c r="E179" s="25"/>
    </row>
    <row r="180" spans="1:5" ht="18.75" customHeight="1">
      <c r="A180" s="28">
        <v>2012902</v>
      </c>
      <c r="B180" s="29" t="s">
        <v>60</v>
      </c>
      <c r="C180" s="354"/>
      <c r="D180" s="353"/>
      <c r="E180" s="25"/>
    </row>
    <row r="181" spans="1:5" ht="18.75" customHeight="1">
      <c r="A181" s="28">
        <v>2012903</v>
      </c>
      <c r="B181" s="29" t="s">
        <v>61</v>
      </c>
      <c r="C181" s="354"/>
      <c r="D181" s="353"/>
      <c r="E181" s="25"/>
    </row>
    <row r="182" spans="1:5" ht="18.75" customHeight="1">
      <c r="A182" s="28">
        <v>2012906</v>
      </c>
      <c r="B182" s="29" t="s">
        <v>165</v>
      </c>
      <c r="C182" s="354">
        <v>3</v>
      </c>
      <c r="D182" s="353"/>
      <c r="E182" s="25"/>
    </row>
    <row r="183" spans="1:5" ht="18.75" customHeight="1">
      <c r="A183" s="28">
        <v>2012950</v>
      </c>
      <c r="B183" s="29" t="s">
        <v>68</v>
      </c>
      <c r="C183" s="354"/>
      <c r="D183" s="353"/>
      <c r="E183" s="25"/>
    </row>
    <row r="184" spans="1:5" ht="18.75" customHeight="1">
      <c r="A184" s="28">
        <v>2012999</v>
      </c>
      <c r="B184" s="29" t="s">
        <v>166</v>
      </c>
      <c r="C184" s="354">
        <v>4</v>
      </c>
      <c r="D184" s="353"/>
      <c r="E184" s="25"/>
    </row>
    <row r="185" spans="1:5" ht="18.75" customHeight="1">
      <c r="A185" s="26">
        <v>20131</v>
      </c>
      <c r="B185" s="27" t="s">
        <v>167</v>
      </c>
      <c r="C185" s="351">
        <f>SUM(C186:C191)</f>
        <v>2085</v>
      </c>
      <c r="D185" s="352"/>
      <c r="E185" s="341"/>
    </row>
    <row r="186" spans="1:5" ht="18.75" customHeight="1">
      <c r="A186" s="28">
        <v>2013101</v>
      </c>
      <c r="B186" s="29" t="s">
        <v>59</v>
      </c>
      <c r="C186" s="186">
        <v>1691</v>
      </c>
      <c r="D186" s="353"/>
      <c r="E186" s="25"/>
    </row>
    <row r="187" spans="1:5" ht="18.75" customHeight="1">
      <c r="A187" s="28">
        <v>2013102</v>
      </c>
      <c r="B187" s="29" t="s">
        <v>60</v>
      </c>
      <c r="C187" s="354"/>
      <c r="D187" s="353"/>
      <c r="E187" s="25"/>
    </row>
    <row r="188" spans="1:5" ht="18.75" customHeight="1">
      <c r="A188" s="28">
        <v>2013103</v>
      </c>
      <c r="B188" s="29" t="s">
        <v>61</v>
      </c>
      <c r="C188" s="354"/>
      <c r="D188" s="353"/>
      <c r="E188" s="25"/>
    </row>
    <row r="189" spans="1:5" ht="18.75" customHeight="1">
      <c r="A189" s="28">
        <v>2013105</v>
      </c>
      <c r="B189" s="29" t="s">
        <v>168</v>
      </c>
      <c r="C189" s="354"/>
      <c r="D189" s="353"/>
      <c r="E189" s="25"/>
    </row>
    <row r="190" spans="1:5" ht="18.75" customHeight="1">
      <c r="A190" s="28">
        <v>2013150</v>
      </c>
      <c r="B190" s="29" t="s">
        <v>68</v>
      </c>
      <c r="C190" s="354"/>
      <c r="D190" s="353"/>
      <c r="E190" s="25"/>
    </row>
    <row r="191" spans="1:5" ht="18.75" customHeight="1">
      <c r="A191" s="28">
        <v>2013199</v>
      </c>
      <c r="B191" s="29" t="s">
        <v>169</v>
      </c>
      <c r="C191" s="187">
        <v>394</v>
      </c>
      <c r="D191" s="353"/>
      <c r="E191" s="25"/>
    </row>
    <row r="192" spans="1:5" ht="18.75" customHeight="1">
      <c r="A192" s="26">
        <v>20132</v>
      </c>
      <c r="B192" s="27" t="s">
        <v>170</v>
      </c>
      <c r="C192" s="351">
        <f>SUM(C193:C198)</f>
        <v>1077</v>
      </c>
      <c r="D192" s="352"/>
      <c r="E192" s="341"/>
    </row>
    <row r="193" spans="1:5" ht="18.75" customHeight="1">
      <c r="A193" s="28">
        <v>2013201</v>
      </c>
      <c r="B193" s="29" t="s">
        <v>59</v>
      </c>
      <c r="C193" s="188">
        <v>777</v>
      </c>
      <c r="D193" s="353"/>
      <c r="E193" s="25"/>
    </row>
    <row r="194" spans="1:5" ht="18.75" customHeight="1">
      <c r="A194" s="28">
        <v>2013202</v>
      </c>
      <c r="B194" s="29" t="s">
        <v>60</v>
      </c>
      <c r="C194" s="188"/>
      <c r="D194" s="353"/>
      <c r="E194" s="25"/>
    </row>
    <row r="195" spans="1:5" ht="18.75" customHeight="1">
      <c r="A195" s="28">
        <v>2013203</v>
      </c>
      <c r="B195" s="29" t="s">
        <v>61</v>
      </c>
      <c r="C195" s="354"/>
      <c r="D195" s="353"/>
      <c r="E195" s="25"/>
    </row>
    <row r="196" spans="1:5" ht="18.75" customHeight="1">
      <c r="A196" s="28">
        <v>2013204</v>
      </c>
      <c r="B196" s="29" t="s">
        <v>171</v>
      </c>
      <c r="C196" s="354"/>
      <c r="D196" s="353"/>
      <c r="E196" s="25"/>
    </row>
    <row r="197" spans="1:5" ht="18.75" customHeight="1">
      <c r="A197" s="28">
        <v>2013250</v>
      </c>
      <c r="B197" s="30" t="s">
        <v>68</v>
      </c>
      <c r="C197" s="354"/>
      <c r="D197" s="353"/>
      <c r="E197" s="25"/>
    </row>
    <row r="198" spans="1:5" ht="18.75" customHeight="1">
      <c r="A198" s="28">
        <v>2013299</v>
      </c>
      <c r="B198" s="29" t="s">
        <v>172</v>
      </c>
      <c r="C198" s="189">
        <v>300</v>
      </c>
      <c r="D198" s="353"/>
      <c r="E198" s="25"/>
    </row>
    <row r="199" spans="1:5" ht="18.75" customHeight="1">
      <c r="A199" s="26">
        <v>20133</v>
      </c>
      <c r="B199" s="27" t="s">
        <v>173</v>
      </c>
      <c r="C199" s="351">
        <f>SUM(C200:C204)</f>
        <v>461</v>
      </c>
      <c r="D199" s="352"/>
      <c r="E199" s="341"/>
    </row>
    <row r="200" spans="1:5" ht="18.75" customHeight="1">
      <c r="A200" s="28">
        <v>2013301</v>
      </c>
      <c r="B200" s="29" t="s">
        <v>59</v>
      </c>
      <c r="C200" s="190">
        <v>461</v>
      </c>
      <c r="D200" s="353"/>
      <c r="E200" s="25"/>
    </row>
    <row r="201" spans="1:5" ht="18.75" customHeight="1">
      <c r="A201" s="28">
        <v>2013302</v>
      </c>
      <c r="B201" s="29" t="s">
        <v>60</v>
      </c>
      <c r="C201" s="354"/>
      <c r="D201" s="353"/>
      <c r="E201" s="25"/>
    </row>
    <row r="202" spans="1:5" ht="18.75" customHeight="1">
      <c r="A202" s="28">
        <v>2013303</v>
      </c>
      <c r="B202" s="29" t="s">
        <v>61</v>
      </c>
      <c r="C202" s="354"/>
      <c r="D202" s="353"/>
      <c r="E202" s="25"/>
    </row>
    <row r="203" spans="1:5" ht="18.75" customHeight="1">
      <c r="A203" s="28">
        <v>2013350</v>
      </c>
      <c r="B203" s="29" t="s">
        <v>68</v>
      </c>
      <c r="C203" s="354"/>
      <c r="D203" s="353"/>
      <c r="E203" s="25"/>
    </row>
    <row r="204" spans="1:5" ht="18.75" customHeight="1">
      <c r="A204" s="28">
        <v>2013399</v>
      </c>
      <c r="B204" s="29" t="s">
        <v>174</v>
      </c>
      <c r="C204" s="354"/>
      <c r="D204" s="353"/>
      <c r="E204" s="25"/>
    </row>
    <row r="205" spans="1:5" ht="18.75" customHeight="1">
      <c r="A205" s="26">
        <v>20134</v>
      </c>
      <c r="B205" s="27" t="s">
        <v>175</v>
      </c>
      <c r="C205" s="351">
        <f>SUM(C206:C212)</f>
        <v>205</v>
      </c>
      <c r="D205" s="352"/>
      <c r="E205" s="341"/>
    </row>
    <row r="206" spans="1:5" ht="18.75" customHeight="1">
      <c r="A206" s="28">
        <v>2013401</v>
      </c>
      <c r="B206" s="29" t="s">
        <v>59</v>
      </c>
      <c r="C206" s="191">
        <v>205</v>
      </c>
      <c r="D206" s="353"/>
      <c r="E206" s="25"/>
    </row>
    <row r="207" spans="1:5" ht="18.75" customHeight="1">
      <c r="A207" s="28">
        <v>2013402</v>
      </c>
      <c r="B207" s="29" t="s">
        <v>60</v>
      </c>
      <c r="C207" s="354"/>
      <c r="D207" s="353"/>
      <c r="E207" s="25"/>
    </row>
    <row r="208" spans="1:5" ht="18.75" customHeight="1">
      <c r="A208" s="28">
        <v>2013403</v>
      </c>
      <c r="B208" s="29" t="s">
        <v>61</v>
      </c>
      <c r="C208" s="354"/>
      <c r="D208" s="353"/>
      <c r="E208" s="25"/>
    </row>
    <row r="209" spans="1:5" ht="18.75" customHeight="1">
      <c r="A209" s="28">
        <v>2013404</v>
      </c>
      <c r="B209" s="29" t="s">
        <v>176</v>
      </c>
      <c r="C209" s="354"/>
      <c r="D209" s="353"/>
      <c r="E209" s="25"/>
    </row>
    <row r="210" spans="1:5" ht="18.75" customHeight="1">
      <c r="A210" s="28">
        <v>2013405</v>
      </c>
      <c r="B210" s="29" t="s">
        <v>177</v>
      </c>
      <c r="C210" s="354"/>
      <c r="D210" s="353"/>
      <c r="E210" s="25"/>
    </row>
    <row r="211" spans="1:5" ht="18.75" customHeight="1">
      <c r="A211" s="28">
        <v>2013450</v>
      </c>
      <c r="B211" s="29" t="s">
        <v>68</v>
      </c>
      <c r="C211" s="354"/>
      <c r="D211" s="353"/>
      <c r="E211" s="25"/>
    </row>
    <row r="212" spans="1:5" ht="18.75" customHeight="1">
      <c r="A212" s="28">
        <v>2013499</v>
      </c>
      <c r="B212" s="29" t="s">
        <v>178</v>
      </c>
      <c r="C212" s="354"/>
      <c r="D212" s="353"/>
      <c r="E212" s="25"/>
    </row>
    <row r="213" spans="1:5" ht="18.75" customHeight="1">
      <c r="A213" s="26">
        <v>20135</v>
      </c>
      <c r="B213" s="27" t="s">
        <v>179</v>
      </c>
      <c r="C213" s="351">
        <f>SUM(C214:C218)</f>
        <v>0</v>
      </c>
      <c r="D213" s="352"/>
      <c r="E213" s="341"/>
    </row>
    <row r="214" spans="1:5" ht="18.75" customHeight="1">
      <c r="A214" s="28">
        <v>2013501</v>
      </c>
      <c r="B214" s="29" t="s">
        <v>59</v>
      </c>
      <c r="C214" s="354"/>
      <c r="D214" s="353"/>
      <c r="E214" s="25"/>
    </row>
    <row r="215" spans="1:5" ht="18.75" customHeight="1">
      <c r="A215" s="28">
        <v>2013502</v>
      </c>
      <c r="B215" s="29" t="s">
        <v>60</v>
      </c>
      <c r="C215" s="354"/>
      <c r="D215" s="353"/>
      <c r="E215" s="25"/>
    </row>
    <row r="216" spans="1:5" ht="18.75" customHeight="1">
      <c r="A216" s="28">
        <v>2013503</v>
      </c>
      <c r="B216" s="29" t="s">
        <v>61</v>
      </c>
      <c r="C216" s="354"/>
      <c r="D216" s="353"/>
      <c r="E216" s="25"/>
    </row>
    <row r="217" spans="1:5" ht="18.75" customHeight="1">
      <c r="A217" s="28">
        <v>2013550</v>
      </c>
      <c r="B217" s="29" t="s">
        <v>68</v>
      </c>
      <c r="C217" s="354"/>
      <c r="D217" s="353"/>
      <c r="E217" s="25"/>
    </row>
    <row r="218" spans="1:5" ht="18.75" customHeight="1">
      <c r="A218" s="28">
        <v>2013599</v>
      </c>
      <c r="B218" s="29" t="s">
        <v>180</v>
      </c>
      <c r="C218" s="354"/>
      <c r="D218" s="353"/>
      <c r="E218" s="25"/>
    </row>
    <row r="219" spans="1:5" ht="18.75" customHeight="1">
      <c r="A219" s="26">
        <v>20136</v>
      </c>
      <c r="B219" s="27" t="s">
        <v>181</v>
      </c>
      <c r="C219" s="351">
        <f>SUM(C220:C224)</f>
        <v>0</v>
      </c>
      <c r="D219" s="352"/>
      <c r="E219" s="341"/>
    </row>
    <row r="220" spans="1:5" ht="18.75" customHeight="1">
      <c r="A220" s="28">
        <v>2013601</v>
      </c>
      <c r="B220" s="29" t="s">
        <v>59</v>
      </c>
      <c r="C220" s="354"/>
      <c r="D220" s="353"/>
      <c r="E220" s="25"/>
    </row>
    <row r="221" spans="1:5" ht="18.75" customHeight="1">
      <c r="A221" s="28">
        <v>2013602</v>
      </c>
      <c r="B221" s="29" t="s">
        <v>60</v>
      </c>
      <c r="C221" s="354"/>
      <c r="D221" s="353"/>
      <c r="E221" s="25"/>
    </row>
    <row r="222" spans="1:5" ht="18.75" customHeight="1">
      <c r="A222" s="28">
        <v>2013603</v>
      </c>
      <c r="B222" s="29" t="s">
        <v>61</v>
      </c>
      <c r="C222" s="354"/>
      <c r="D222" s="353"/>
      <c r="E222" s="25"/>
    </row>
    <row r="223" spans="1:5" ht="18.75" customHeight="1">
      <c r="A223" s="28">
        <v>2013650</v>
      </c>
      <c r="B223" s="29" t="s">
        <v>68</v>
      </c>
      <c r="C223" s="354"/>
      <c r="D223" s="353"/>
      <c r="E223" s="25"/>
    </row>
    <row r="224" spans="1:5" ht="18.75" customHeight="1">
      <c r="A224" s="28">
        <v>2013699</v>
      </c>
      <c r="B224" s="29" t="s">
        <v>181</v>
      </c>
      <c r="C224" s="354"/>
      <c r="D224" s="353"/>
      <c r="E224" s="25"/>
    </row>
    <row r="225" spans="1:5" ht="18.75" customHeight="1">
      <c r="A225" s="26">
        <v>20137</v>
      </c>
      <c r="B225" s="27" t="s">
        <v>182</v>
      </c>
      <c r="C225" s="351">
        <f>SUM(C226:C230)</f>
        <v>0</v>
      </c>
      <c r="D225" s="352"/>
      <c r="E225" s="341"/>
    </row>
    <row r="226" spans="1:5" ht="18.75" customHeight="1">
      <c r="A226" s="28">
        <v>2013701</v>
      </c>
      <c r="B226" s="29" t="s">
        <v>59</v>
      </c>
      <c r="C226" s="354"/>
      <c r="D226" s="353"/>
      <c r="E226" s="25"/>
    </row>
    <row r="227" spans="1:5" ht="18.75" customHeight="1">
      <c r="A227" s="28">
        <v>2013702</v>
      </c>
      <c r="B227" s="29" t="s">
        <v>60</v>
      </c>
      <c r="C227" s="354"/>
      <c r="D227" s="353"/>
      <c r="E227" s="25"/>
    </row>
    <row r="228" spans="1:5" ht="18.75" customHeight="1">
      <c r="A228" s="28">
        <v>2013703</v>
      </c>
      <c r="B228" s="29" t="s">
        <v>61</v>
      </c>
      <c r="C228" s="354"/>
      <c r="D228" s="353"/>
      <c r="E228" s="25"/>
    </row>
    <row r="229" spans="1:5" ht="18.75" customHeight="1">
      <c r="A229" s="28">
        <v>2013750</v>
      </c>
      <c r="B229" s="29" t="s">
        <v>68</v>
      </c>
      <c r="C229" s="354"/>
      <c r="D229" s="353"/>
      <c r="E229" s="25"/>
    </row>
    <row r="230" spans="1:5" ht="18.75" customHeight="1">
      <c r="A230" s="28">
        <v>2013799</v>
      </c>
      <c r="B230" s="29" t="s">
        <v>183</v>
      </c>
      <c r="C230" s="354"/>
      <c r="D230" s="353"/>
      <c r="E230" s="25"/>
    </row>
    <row r="231" spans="1:5" ht="18.75" customHeight="1">
      <c r="A231" s="26">
        <v>20138</v>
      </c>
      <c r="B231" s="27" t="s">
        <v>184</v>
      </c>
      <c r="C231" s="351">
        <f>SUM(C232:C247)</f>
        <v>2395</v>
      </c>
      <c r="D231" s="352"/>
      <c r="E231" s="341"/>
    </row>
    <row r="232" spans="1:5" ht="18.75" customHeight="1">
      <c r="A232" s="28">
        <v>2013801</v>
      </c>
      <c r="B232" s="29" t="s">
        <v>59</v>
      </c>
      <c r="C232" s="192">
        <v>2375</v>
      </c>
      <c r="D232" s="353"/>
      <c r="E232" s="25"/>
    </row>
    <row r="233" spans="1:5" ht="18.75" customHeight="1">
      <c r="A233" s="28">
        <v>2013802</v>
      </c>
      <c r="B233" s="29" t="s">
        <v>60</v>
      </c>
      <c r="C233" s="354"/>
      <c r="D233" s="353"/>
      <c r="E233" s="25"/>
    </row>
    <row r="234" spans="1:5" ht="18.75" customHeight="1">
      <c r="A234" s="28">
        <v>2013803</v>
      </c>
      <c r="B234" s="29" t="s">
        <v>61</v>
      </c>
      <c r="C234" s="354"/>
      <c r="D234" s="353"/>
      <c r="E234" s="25"/>
    </row>
    <row r="235" spans="1:5" ht="18.75" customHeight="1">
      <c r="A235" s="28">
        <v>2013804</v>
      </c>
      <c r="B235" s="29" t="s">
        <v>185</v>
      </c>
      <c r="C235" s="354"/>
      <c r="D235" s="353"/>
      <c r="E235" s="25"/>
    </row>
    <row r="236" spans="1:5" ht="18.75" customHeight="1">
      <c r="A236" s="28">
        <v>2013805</v>
      </c>
      <c r="B236" s="29" t="s">
        <v>186</v>
      </c>
      <c r="C236" s="354"/>
      <c r="D236" s="353"/>
      <c r="E236" s="25"/>
    </row>
    <row r="237" spans="1:5" ht="18.75" customHeight="1">
      <c r="A237" s="28">
        <v>2013806</v>
      </c>
      <c r="B237" s="29" t="s">
        <v>187</v>
      </c>
      <c r="C237" s="354"/>
      <c r="D237" s="353"/>
      <c r="E237" s="25"/>
    </row>
    <row r="238" spans="1:5" ht="18.75" customHeight="1">
      <c r="A238" s="28">
        <v>2013807</v>
      </c>
      <c r="B238" s="29" t="s">
        <v>188</v>
      </c>
      <c r="C238" s="354"/>
      <c r="D238" s="353"/>
      <c r="E238" s="25"/>
    </row>
    <row r="239" spans="1:5" ht="18.75" customHeight="1">
      <c r="A239" s="28">
        <v>2013808</v>
      </c>
      <c r="B239" s="29" t="s">
        <v>102</v>
      </c>
      <c r="C239" s="354"/>
      <c r="D239" s="353"/>
      <c r="E239" s="25"/>
    </row>
    <row r="240" spans="1:5" ht="18.75" customHeight="1">
      <c r="A240" s="28">
        <v>2013809</v>
      </c>
      <c r="B240" s="29" t="s">
        <v>189</v>
      </c>
      <c r="C240" s="354"/>
      <c r="D240" s="353"/>
      <c r="E240" s="25"/>
    </row>
    <row r="241" spans="1:5" ht="18.75" customHeight="1">
      <c r="A241" s="28">
        <v>2013810</v>
      </c>
      <c r="B241" s="29" t="s">
        <v>190</v>
      </c>
      <c r="C241" s="354"/>
      <c r="D241" s="353"/>
      <c r="E241" s="25"/>
    </row>
    <row r="242" spans="1:5" ht="18.75" customHeight="1">
      <c r="A242" s="28">
        <v>2013811</v>
      </c>
      <c r="B242" s="29" t="s">
        <v>191</v>
      </c>
      <c r="C242" s="354"/>
      <c r="D242" s="353"/>
      <c r="E242" s="25"/>
    </row>
    <row r="243" spans="1:5" ht="18.75" customHeight="1">
      <c r="A243" s="28">
        <v>2013812</v>
      </c>
      <c r="B243" s="29" t="s">
        <v>192</v>
      </c>
      <c r="C243" s="354"/>
      <c r="D243" s="353"/>
      <c r="E243" s="25"/>
    </row>
    <row r="244" spans="1:5" ht="18.75" customHeight="1">
      <c r="A244" s="28">
        <v>2013813</v>
      </c>
      <c r="B244" s="29" t="s">
        <v>193</v>
      </c>
      <c r="C244" s="354"/>
      <c r="D244" s="353"/>
      <c r="E244" s="25"/>
    </row>
    <row r="245" spans="1:5" ht="18.75" customHeight="1">
      <c r="A245" s="28">
        <v>2013814</v>
      </c>
      <c r="B245" s="29" t="s">
        <v>194</v>
      </c>
      <c r="C245" s="354"/>
      <c r="D245" s="353"/>
      <c r="E245" s="25"/>
    </row>
    <row r="246" spans="1:5" ht="18.75" customHeight="1">
      <c r="A246" s="28">
        <v>2013850</v>
      </c>
      <c r="B246" s="29" t="s">
        <v>68</v>
      </c>
      <c r="C246" s="354"/>
      <c r="D246" s="353"/>
      <c r="E246" s="25"/>
    </row>
    <row r="247" spans="1:5" ht="18.75" customHeight="1">
      <c r="A247" s="28">
        <v>2013899</v>
      </c>
      <c r="B247" s="29" t="s">
        <v>195</v>
      </c>
      <c r="C247" s="354">
        <v>20</v>
      </c>
      <c r="D247" s="353"/>
      <c r="E247" s="25"/>
    </row>
    <row r="248" spans="1:5" ht="18.75" customHeight="1">
      <c r="A248" s="336" t="s">
        <v>1867</v>
      </c>
      <c r="B248" s="337" t="s">
        <v>80</v>
      </c>
      <c r="C248" s="351">
        <f>SUM(C249:C253)</f>
        <v>280</v>
      </c>
      <c r="D248" s="352"/>
      <c r="E248" s="341"/>
    </row>
    <row r="249" spans="1:5" ht="18.75" customHeight="1">
      <c r="A249" s="28" t="s">
        <v>1868</v>
      </c>
      <c r="B249" s="29" t="s">
        <v>59</v>
      </c>
      <c r="C249" s="354">
        <v>100</v>
      </c>
      <c r="D249" s="353"/>
      <c r="E249" s="25"/>
    </row>
    <row r="250" spans="1:5" ht="18.75" customHeight="1">
      <c r="A250" s="28" t="s">
        <v>1869</v>
      </c>
      <c r="B250" s="29" t="s">
        <v>60</v>
      </c>
      <c r="C250" s="354"/>
      <c r="D250" s="353"/>
      <c r="E250" s="25"/>
    </row>
    <row r="251" spans="1:5" ht="18.75" customHeight="1">
      <c r="A251" s="28" t="s">
        <v>1870</v>
      </c>
      <c r="B251" s="29" t="s">
        <v>61</v>
      </c>
      <c r="C251" s="354"/>
      <c r="D251" s="353"/>
      <c r="E251" s="25"/>
    </row>
    <row r="252" spans="1:5" ht="18.75" customHeight="1">
      <c r="A252" s="28" t="s">
        <v>1871</v>
      </c>
      <c r="B252" s="29" t="s">
        <v>1872</v>
      </c>
      <c r="C252" s="354">
        <v>180</v>
      </c>
      <c r="D252" s="353"/>
      <c r="E252" s="25"/>
    </row>
    <row r="253" spans="1:5" ht="18.75" customHeight="1">
      <c r="A253" s="28" t="s">
        <v>1873</v>
      </c>
      <c r="B253" s="29" t="s">
        <v>1874</v>
      </c>
      <c r="C253" s="354"/>
      <c r="D253" s="353"/>
      <c r="E253" s="25"/>
    </row>
    <row r="254" spans="1:5" ht="18.75" customHeight="1">
      <c r="A254" s="26">
        <v>20199</v>
      </c>
      <c r="B254" s="27" t="s">
        <v>196</v>
      </c>
      <c r="C254" s="351">
        <f>SUM(C255:C256)</f>
        <v>7539</v>
      </c>
      <c r="D254" s="352"/>
      <c r="E254" s="341"/>
    </row>
    <row r="255" spans="1:5" ht="18.75" customHeight="1">
      <c r="A255" s="28">
        <v>2019901</v>
      </c>
      <c r="B255" s="29" t="s">
        <v>197</v>
      </c>
      <c r="C255" s="193"/>
      <c r="D255" s="353"/>
      <c r="E255" s="25"/>
    </row>
    <row r="256" spans="1:5" ht="18.75" customHeight="1">
      <c r="A256" s="28">
        <v>2019999</v>
      </c>
      <c r="B256" s="29" t="s">
        <v>196</v>
      </c>
      <c r="C256" s="194">
        <v>7539</v>
      </c>
      <c r="D256" s="353">
        <v>310</v>
      </c>
      <c r="E256" s="25"/>
    </row>
    <row r="257" spans="1:5" ht="18.75" customHeight="1">
      <c r="A257" s="334">
        <v>202</v>
      </c>
      <c r="B257" s="335" t="s">
        <v>198</v>
      </c>
      <c r="C257" s="350">
        <f>C258+C265+C268+C271+C277+C281+C283+C288+C294</f>
        <v>0</v>
      </c>
      <c r="D257" s="350"/>
      <c r="E257" s="343"/>
    </row>
    <row r="258" spans="1:5" ht="18.75" customHeight="1">
      <c r="A258" s="26">
        <v>20201</v>
      </c>
      <c r="B258" s="27" t="s">
        <v>199</v>
      </c>
      <c r="C258" s="351">
        <f>SUM(C259:C264)</f>
        <v>0</v>
      </c>
      <c r="D258" s="352"/>
      <c r="E258" s="341"/>
    </row>
    <row r="259" spans="1:5" ht="18.75" customHeight="1">
      <c r="A259" s="28">
        <v>2020101</v>
      </c>
      <c r="B259" s="29" t="s">
        <v>59</v>
      </c>
      <c r="C259" s="354"/>
      <c r="D259" s="353"/>
      <c r="E259" s="25"/>
    </row>
    <row r="260" spans="1:5" ht="18.75" customHeight="1">
      <c r="A260" s="28">
        <v>2020102</v>
      </c>
      <c r="B260" s="29" t="s">
        <v>60</v>
      </c>
      <c r="C260" s="354"/>
      <c r="D260" s="353"/>
      <c r="E260" s="25"/>
    </row>
    <row r="261" spans="1:5" ht="18.75" customHeight="1">
      <c r="A261" s="28">
        <v>2020103</v>
      </c>
      <c r="B261" s="29" t="s">
        <v>61</v>
      </c>
      <c r="C261" s="354"/>
      <c r="D261" s="353"/>
      <c r="E261" s="25"/>
    </row>
    <row r="262" spans="1:5" ht="18.75" customHeight="1">
      <c r="A262" s="28">
        <v>2020104</v>
      </c>
      <c r="B262" s="29" t="s">
        <v>168</v>
      </c>
      <c r="C262" s="354"/>
      <c r="D262" s="353"/>
      <c r="E262" s="25"/>
    </row>
    <row r="263" spans="1:5" ht="18.75" customHeight="1">
      <c r="A263" s="28">
        <v>2020150</v>
      </c>
      <c r="B263" s="29" t="s">
        <v>68</v>
      </c>
      <c r="C263" s="354"/>
      <c r="D263" s="353"/>
      <c r="E263" s="25"/>
    </row>
    <row r="264" spans="1:5" ht="18.75" customHeight="1">
      <c r="A264" s="28">
        <v>2020199</v>
      </c>
      <c r="B264" s="29" t="s">
        <v>200</v>
      </c>
      <c r="C264" s="354"/>
      <c r="D264" s="353"/>
      <c r="E264" s="25"/>
    </row>
    <row r="265" spans="1:5" ht="18.75" customHeight="1">
      <c r="A265" s="26">
        <v>20202</v>
      </c>
      <c r="B265" s="27" t="s">
        <v>201</v>
      </c>
      <c r="C265" s="351">
        <f>SUM(C266:C267)</f>
        <v>0</v>
      </c>
      <c r="D265" s="352"/>
      <c r="E265" s="341"/>
    </row>
    <row r="266" spans="1:5" ht="18.75" customHeight="1">
      <c r="A266" s="28">
        <v>2020201</v>
      </c>
      <c r="B266" s="29" t="s">
        <v>202</v>
      </c>
      <c r="C266" s="354"/>
      <c r="D266" s="353"/>
      <c r="E266" s="25"/>
    </row>
    <row r="267" spans="1:5" ht="18.75" customHeight="1">
      <c r="A267" s="28">
        <v>2020202</v>
      </c>
      <c r="B267" s="29" t="s">
        <v>203</v>
      </c>
      <c r="C267" s="354"/>
      <c r="D267" s="353"/>
      <c r="E267" s="25"/>
    </row>
    <row r="268" spans="1:5" ht="18.75" customHeight="1">
      <c r="A268" s="26">
        <v>20203</v>
      </c>
      <c r="B268" s="27" t="s">
        <v>204</v>
      </c>
      <c r="C268" s="351">
        <f>SUM(C269:C270)</f>
        <v>0</v>
      </c>
      <c r="D268" s="352"/>
      <c r="E268" s="341"/>
    </row>
    <row r="269" spans="1:5" ht="18.75" customHeight="1">
      <c r="A269" s="28">
        <v>2020304</v>
      </c>
      <c r="B269" s="29" t="s">
        <v>205</v>
      </c>
      <c r="C269" s="354"/>
      <c r="D269" s="353"/>
      <c r="E269" s="25"/>
    </row>
    <row r="270" spans="1:5" ht="18.75" customHeight="1">
      <c r="A270" s="28">
        <v>2020306</v>
      </c>
      <c r="B270" s="29" t="s">
        <v>204</v>
      </c>
      <c r="C270" s="354"/>
      <c r="D270" s="353"/>
      <c r="E270" s="25"/>
    </row>
    <row r="271" spans="1:5" ht="18.75" customHeight="1">
      <c r="A271" s="26">
        <v>20204</v>
      </c>
      <c r="B271" s="27" t="s">
        <v>206</v>
      </c>
      <c r="C271" s="351">
        <f>SUM(C272:C276)</f>
        <v>0</v>
      </c>
      <c r="D271" s="352"/>
      <c r="E271" s="341"/>
    </row>
    <row r="272" spans="1:5" ht="18.75" customHeight="1">
      <c r="A272" s="28">
        <v>2020401</v>
      </c>
      <c r="B272" s="29" t="s">
        <v>207</v>
      </c>
      <c r="C272" s="354"/>
      <c r="D272" s="353"/>
      <c r="E272" s="25"/>
    </row>
    <row r="273" spans="1:5" ht="18.75" customHeight="1">
      <c r="A273" s="28">
        <v>2020402</v>
      </c>
      <c r="B273" s="29" t="s">
        <v>208</v>
      </c>
      <c r="C273" s="354"/>
      <c r="D273" s="353"/>
      <c r="E273" s="25"/>
    </row>
    <row r="274" spans="1:5" ht="18.75" customHeight="1">
      <c r="A274" s="28">
        <v>2020403</v>
      </c>
      <c r="B274" s="29" t="s">
        <v>209</v>
      </c>
      <c r="C274" s="354"/>
      <c r="D274" s="353"/>
      <c r="E274" s="25"/>
    </row>
    <row r="275" spans="1:5" ht="18.75" customHeight="1">
      <c r="A275" s="28">
        <v>2020404</v>
      </c>
      <c r="B275" s="29" t="s">
        <v>210</v>
      </c>
      <c r="C275" s="354"/>
      <c r="D275" s="353"/>
      <c r="E275" s="25"/>
    </row>
    <row r="276" spans="1:5" ht="18.75" customHeight="1">
      <c r="A276" s="28">
        <v>2020499</v>
      </c>
      <c r="B276" s="29" t="s">
        <v>211</v>
      </c>
      <c r="C276" s="354"/>
      <c r="D276" s="353"/>
      <c r="E276" s="25"/>
    </row>
    <row r="277" spans="1:5" ht="18.75" customHeight="1">
      <c r="A277" s="26">
        <v>20205</v>
      </c>
      <c r="B277" s="27" t="s">
        <v>212</v>
      </c>
      <c r="C277" s="351">
        <f>SUM(C278:C280)</f>
        <v>0</v>
      </c>
      <c r="D277" s="352"/>
      <c r="E277" s="341"/>
    </row>
    <row r="278" spans="1:5" ht="18.75" customHeight="1">
      <c r="A278" s="28">
        <v>2020503</v>
      </c>
      <c r="B278" s="29" t="s">
        <v>213</v>
      </c>
      <c r="C278" s="354"/>
      <c r="D278" s="353"/>
      <c r="E278" s="25"/>
    </row>
    <row r="279" spans="1:5" ht="18.75" customHeight="1">
      <c r="A279" s="28">
        <v>2020504</v>
      </c>
      <c r="B279" s="29" t="s">
        <v>214</v>
      </c>
      <c r="C279" s="354"/>
      <c r="D279" s="353"/>
      <c r="E279" s="25"/>
    </row>
    <row r="280" spans="1:5" ht="18.75" customHeight="1">
      <c r="A280" s="28">
        <v>2020599</v>
      </c>
      <c r="B280" s="29" t="s">
        <v>215</v>
      </c>
      <c r="C280" s="354"/>
      <c r="D280" s="353"/>
      <c r="E280" s="25"/>
    </row>
    <row r="281" spans="1:5" ht="18.75" customHeight="1">
      <c r="A281" s="26">
        <v>20206</v>
      </c>
      <c r="B281" s="27" t="s">
        <v>216</v>
      </c>
      <c r="C281" s="351">
        <f>SUM(C282)</f>
        <v>0</v>
      </c>
      <c r="D281" s="352"/>
      <c r="E281" s="341"/>
    </row>
    <row r="282" spans="1:5" ht="18.75" customHeight="1">
      <c r="A282" s="28">
        <v>2020601</v>
      </c>
      <c r="B282" s="29" t="s">
        <v>216</v>
      </c>
      <c r="C282" s="354"/>
      <c r="D282" s="353"/>
      <c r="E282" s="25"/>
    </row>
    <row r="283" spans="1:5" ht="18.75" customHeight="1">
      <c r="A283" s="26">
        <v>20207</v>
      </c>
      <c r="B283" s="27" t="s">
        <v>217</v>
      </c>
      <c r="C283" s="351">
        <f>SUM(C284:C287)</f>
        <v>0</v>
      </c>
      <c r="D283" s="352"/>
      <c r="E283" s="341"/>
    </row>
    <row r="284" spans="1:5" ht="18.75" customHeight="1">
      <c r="A284" s="28">
        <v>2020701</v>
      </c>
      <c r="B284" s="29" t="s">
        <v>218</v>
      </c>
      <c r="C284" s="354"/>
      <c r="D284" s="353"/>
      <c r="E284" s="25"/>
    </row>
    <row r="285" spans="1:5" ht="18.75" customHeight="1">
      <c r="A285" s="28">
        <v>2020702</v>
      </c>
      <c r="B285" s="29" t="s">
        <v>219</v>
      </c>
      <c r="C285" s="354"/>
      <c r="D285" s="353"/>
      <c r="E285" s="25"/>
    </row>
    <row r="286" spans="1:5" ht="18.75" customHeight="1">
      <c r="A286" s="28">
        <v>2020703</v>
      </c>
      <c r="B286" s="29" t="s">
        <v>220</v>
      </c>
      <c r="C286" s="354"/>
      <c r="D286" s="353"/>
      <c r="E286" s="25"/>
    </row>
    <row r="287" spans="1:5" ht="18.75" customHeight="1">
      <c r="A287" s="28">
        <v>2020799</v>
      </c>
      <c r="B287" s="29" t="s">
        <v>221</v>
      </c>
      <c r="C287" s="354"/>
      <c r="D287" s="353"/>
      <c r="E287" s="25"/>
    </row>
    <row r="288" spans="1:5" ht="18.75" customHeight="1">
      <c r="A288" s="26">
        <v>20208</v>
      </c>
      <c r="B288" s="27" t="s">
        <v>222</v>
      </c>
      <c r="C288" s="351">
        <f>SUM(C289:C293)</f>
        <v>0</v>
      </c>
      <c r="D288" s="352"/>
      <c r="E288" s="341"/>
    </row>
    <row r="289" spans="1:5" ht="18.75" customHeight="1">
      <c r="A289" s="28">
        <v>2020801</v>
      </c>
      <c r="B289" s="29" t="s">
        <v>59</v>
      </c>
      <c r="C289" s="354"/>
      <c r="D289" s="353"/>
      <c r="E289" s="25"/>
    </row>
    <row r="290" spans="1:5" ht="18.75" customHeight="1">
      <c r="A290" s="28">
        <v>2020802</v>
      </c>
      <c r="B290" s="29" t="s">
        <v>60</v>
      </c>
      <c r="C290" s="354"/>
      <c r="D290" s="353"/>
      <c r="E290" s="25"/>
    </row>
    <row r="291" spans="1:5" ht="18.75" customHeight="1">
      <c r="A291" s="28">
        <v>2020803</v>
      </c>
      <c r="B291" s="29" t="s">
        <v>61</v>
      </c>
      <c r="C291" s="354"/>
      <c r="D291" s="353"/>
      <c r="E291" s="25"/>
    </row>
    <row r="292" spans="1:5" ht="18.75" customHeight="1">
      <c r="A292" s="28">
        <v>2020850</v>
      </c>
      <c r="B292" s="29" t="s">
        <v>68</v>
      </c>
      <c r="C292" s="354"/>
      <c r="D292" s="353"/>
      <c r="E292" s="25"/>
    </row>
    <row r="293" spans="1:5" ht="18.75" customHeight="1">
      <c r="A293" s="28">
        <v>2020899</v>
      </c>
      <c r="B293" s="29" t="s">
        <v>223</v>
      </c>
      <c r="C293" s="354"/>
      <c r="D293" s="353"/>
      <c r="E293" s="25"/>
    </row>
    <row r="294" spans="1:5" ht="18.75" customHeight="1">
      <c r="A294" s="26">
        <v>20299</v>
      </c>
      <c r="B294" s="27" t="s">
        <v>224</v>
      </c>
      <c r="C294" s="351">
        <f t="shared" ref="C294:C299" si="0">SUM(C295)</f>
        <v>0</v>
      </c>
      <c r="D294" s="352"/>
      <c r="E294" s="341"/>
    </row>
    <row r="295" spans="1:5" ht="18.75" customHeight="1">
      <c r="A295" s="28">
        <v>2029901</v>
      </c>
      <c r="B295" s="29" t="s">
        <v>224</v>
      </c>
      <c r="C295" s="354"/>
      <c r="D295" s="353"/>
      <c r="E295" s="25"/>
    </row>
    <row r="296" spans="1:5" ht="18.75" customHeight="1">
      <c r="A296" s="334">
        <v>203</v>
      </c>
      <c r="B296" s="335" t="s">
        <v>225</v>
      </c>
      <c r="C296" s="350">
        <f>C297+C299+C301+C303+C313</f>
        <v>423</v>
      </c>
      <c r="D296" s="350"/>
      <c r="E296" s="343"/>
    </row>
    <row r="297" spans="1:5" ht="18.75" customHeight="1">
      <c r="A297" s="26">
        <v>20301</v>
      </c>
      <c r="B297" s="27" t="s">
        <v>226</v>
      </c>
      <c r="C297" s="351">
        <f t="shared" si="0"/>
        <v>0</v>
      </c>
      <c r="D297" s="352"/>
      <c r="E297" s="341"/>
    </row>
    <row r="298" spans="1:5" ht="18.75" customHeight="1">
      <c r="A298" s="28">
        <v>2030101</v>
      </c>
      <c r="B298" s="29" t="s">
        <v>226</v>
      </c>
      <c r="C298" s="354"/>
      <c r="D298" s="353"/>
      <c r="E298" s="25"/>
    </row>
    <row r="299" spans="1:5" ht="18.75" customHeight="1">
      <c r="A299" s="26">
        <v>20304</v>
      </c>
      <c r="B299" s="27" t="s">
        <v>227</v>
      </c>
      <c r="C299" s="351">
        <f t="shared" si="0"/>
        <v>0</v>
      </c>
      <c r="D299" s="352"/>
      <c r="E299" s="341"/>
    </row>
    <row r="300" spans="1:5" ht="18.75" customHeight="1">
      <c r="A300" s="28">
        <v>2030401</v>
      </c>
      <c r="B300" s="29" t="s">
        <v>227</v>
      </c>
      <c r="C300" s="354"/>
      <c r="D300" s="353"/>
      <c r="E300" s="25"/>
    </row>
    <row r="301" spans="1:5" ht="18.75" customHeight="1">
      <c r="A301" s="26">
        <v>20305</v>
      </c>
      <c r="B301" s="27" t="s">
        <v>228</v>
      </c>
      <c r="C301" s="351">
        <f>SUM(C302)</f>
        <v>0</v>
      </c>
      <c r="D301" s="352"/>
      <c r="E301" s="341"/>
    </row>
    <row r="302" spans="1:5" ht="18.75" customHeight="1">
      <c r="A302" s="28">
        <v>2030501</v>
      </c>
      <c r="B302" s="29" t="s">
        <v>228</v>
      </c>
      <c r="C302" s="354"/>
      <c r="D302" s="353"/>
      <c r="E302" s="25"/>
    </row>
    <row r="303" spans="1:5" ht="18.75" customHeight="1">
      <c r="A303" s="26">
        <v>20306</v>
      </c>
      <c r="B303" s="27" t="s">
        <v>229</v>
      </c>
      <c r="C303" s="351">
        <f>SUM(C304:C312)</f>
        <v>223</v>
      </c>
      <c r="D303" s="352"/>
      <c r="E303" s="341"/>
    </row>
    <row r="304" spans="1:5" ht="18.75" customHeight="1">
      <c r="A304" s="28">
        <v>2030601</v>
      </c>
      <c r="B304" s="29" t="s">
        <v>230</v>
      </c>
      <c r="C304" s="354">
        <v>30</v>
      </c>
      <c r="D304" s="353"/>
      <c r="E304" s="25"/>
    </row>
    <row r="305" spans="1:5" ht="18.75" customHeight="1">
      <c r="A305" s="28">
        <v>2030602</v>
      </c>
      <c r="B305" s="29" t="s">
        <v>231</v>
      </c>
      <c r="C305" s="354"/>
      <c r="D305" s="353"/>
      <c r="E305" s="25"/>
    </row>
    <row r="306" spans="1:5" ht="18.75" customHeight="1">
      <c r="A306" s="28">
        <v>2030603</v>
      </c>
      <c r="B306" s="29" t="s">
        <v>232</v>
      </c>
      <c r="C306" s="354"/>
      <c r="D306" s="353"/>
      <c r="E306" s="25"/>
    </row>
    <row r="307" spans="1:5" ht="18.75" customHeight="1">
      <c r="A307" s="28">
        <v>2030604</v>
      </c>
      <c r="B307" s="29" t="s">
        <v>233</v>
      </c>
      <c r="C307" s="354"/>
      <c r="D307" s="353"/>
      <c r="E307" s="25"/>
    </row>
    <row r="308" spans="1:5" ht="18.75" customHeight="1">
      <c r="A308" s="28">
        <v>2030605</v>
      </c>
      <c r="B308" s="29" t="s">
        <v>234</v>
      </c>
      <c r="C308" s="354"/>
      <c r="D308" s="353"/>
      <c r="E308" s="25"/>
    </row>
    <row r="309" spans="1:5" ht="18.75" customHeight="1">
      <c r="A309" s="28">
        <v>2030606</v>
      </c>
      <c r="B309" s="29" t="s">
        <v>235</v>
      </c>
      <c r="C309" s="354"/>
      <c r="D309" s="353"/>
      <c r="E309" s="25"/>
    </row>
    <row r="310" spans="1:5" ht="18.75" customHeight="1">
      <c r="A310" s="28">
        <v>2030607</v>
      </c>
      <c r="B310" s="29" t="s">
        <v>236</v>
      </c>
      <c r="C310" s="195">
        <v>93</v>
      </c>
      <c r="D310" s="353"/>
      <c r="E310" s="25"/>
    </row>
    <row r="311" spans="1:5" ht="18.75" customHeight="1">
      <c r="A311" s="28">
        <v>2030608</v>
      </c>
      <c r="B311" s="29" t="s">
        <v>237</v>
      </c>
      <c r="C311" s="354"/>
      <c r="D311" s="353"/>
      <c r="E311" s="25"/>
    </row>
    <row r="312" spans="1:5" ht="18.75" customHeight="1">
      <c r="A312" s="28">
        <v>2030699</v>
      </c>
      <c r="B312" s="29" t="s">
        <v>238</v>
      </c>
      <c r="C312" s="196">
        <v>100</v>
      </c>
      <c r="D312" s="353"/>
      <c r="E312" s="25"/>
    </row>
    <row r="313" spans="1:5" ht="18.75" customHeight="1">
      <c r="A313" s="26">
        <v>20399</v>
      </c>
      <c r="B313" s="27" t="s">
        <v>239</v>
      </c>
      <c r="C313" s="351">
        <f>SUM(C314)</f>
        <v>200</v>
      </c>
      <c r="D313" s="352"/>
      <c r="E313" s="341"/>
    </row>
    <row r="314" spans="1:5" ht="18.75" customHeight="1">
      <c r="A314" s="28" t="s">
        <v>1875</v>
      </c>
      <c r="B314" s="29" t="s">
        <v>239</v>
      </c>
      <c r="C314" s="354">
        <v>200</v>
      </c>
      <c r="D314" s="353"/>
      <c r="E314" s="25"/>
    </row>
    <row r="315" spans="1:5" ht="18.75" customHeight="1">
      <c r="A315" s="334">
        <v>204</v>
      </c>
      <c r="B315" s="335" t="s">
        <v>240</v>
      </c>
      <c r="C315" s="350">
        <f>C316+C319+C328+C335+C343+C352+C368+C378+C388+C396+C402</f>
        <v>2779</v>
      </c>
      <c r="D315" s="350"/>
      <c r="E315" s="343"/>
    </row>
    <row r="316" spans="1:5" ht="18.75" customHeight="1">
      <c r="A316" s="26">
        <v>20401</v>
      </c>
      <c r="B316" s="27" t="s">
        <v>241</v>
      </c>
      <c r="C316" s="351">
        <f>SUM(C317:C318)</f>
        <v>0</v>
      </c>
      <c r="D316" s="352"/>
      <c r="E316" s="341"/>
    </row>
    <row r="317" spans="1:5" ht="18.75" customHeight="1">
      <c r="A317" s="28">
        <v>2040101</v>
      </c>
      <c r="B317" s="29" t="s">
        <v>241</v>
      </c>
      <c r="C317" s="354"/>
      <c r="D317" s="353"/>
      <c r="E317" s="25"/>
    </row>
    <row r="318" spans="1:5" ht="18.75" customHeight="1">
      <c r="A318" s="28">
        <v>2040199</v>
      </c>
      <c r="B318" s="29" t="s">
        <v>242</v>
      </c>
      <c r="C318" s="197"/>
      <c r="D318" s="353"/>
      <c r="E318" s="25"/>
    </row>
    <row r="319" spans="1:5" ht="18.75" customHeight="1">
      <c r="A319" s="26">
        <v>20402</v>
      </c>
      <c r="B319" s="27" t="s">
        <v>243</v>
      </c>
      <c r="C319" s="351">
        <f>SUM(C320:C327)</f>
        <v>1721</v>
      </c>
      <c r="D319" s="352"/>
      <c r="E319" s="341"/>
    </row>
    <row r="320" spans="1:5" ht="18.75" customHeight="1">
      <c r="A320" s="28">
        <v>2040201</v>
      </c>
      <c r="B320" s="29" t="s">
        <v>59</v>
      </c>
      <c r="C320" s="354"/>
      <c r="D320" s="353"/>
      <c r="E320" s="25"/>
    </row>
    <row r="321" spans="1:5" ht="18.75" customHeight="1">
      <c r="A321" s="28">
        <v>2040202</v>
      </c>
      <c r="B321" s="29" t="s">
        <v>60</v>
      </c>
      <c r="C321" s="354"/>
      <c r="D321" s="353"/>
      <c r="E321" s="25"/>
    </row>
    <row r="322" spans="1:5" ht="18.75" customHeight="1">
      <c r="A322" s="28">
        <v>2040203</v>
      </c>
      <c r="B322" s="29" t="s">
        <v>61</v>
      </c>
      <c r="C322" s="354"/>
      <c r="D322" s="353"/>
      <c r="E322" s="25"/>
    </row>
    <row r="323" spans="1:5" ht="18.75" customHeight="1">
      <c r="A323" s="28">
        <v>2040219</v>
      </c>
      <c r="B323" s="29" t="s">
        <v>102</v>
      </c>
      <c r="C323" s="354"/>
      <c r="D323" s="353"/>
      <c r="E323" s="25"/>
    </row>
    <row r="324" spans="1:5" ht="18.75" customHeight="1">
      <c r="A324" s="28">
        <v>2040220</v>
      </c>
      <c r="B324" s="29" t="s">
        <v>244</v>
      </c>
      <c r="C324" s="354"/>
      <c r="D324" s="353"/>
      <c r="E324" s="25"/>
    </row>
    <row r="325" spans="1:5" ht="18.75" customHeight="1">
      <c r="A325" s="28">
        <v>2040221</v>
      </c>
      <c r="B325" s="29" t="s">
        <v>245</v>
      </c>
      <c r="C325" s="354"/>
      <c r="D325" s="353"/>
      <c r="E325" s="25"/>
    </row>
    <row r="326" spans="1:5" ht="18.75" customHeight="1">
      <c r="A326" s="28">
        <v>2040250</v>
      </c>
      <c r="B326" s="29" t="s">
        <v>68</v>
      </c>
      <c r="C326" s="354"/>
      <c r="D326" s="353"/>
      <c r="E326" s="25"/>
    </row>
    <row r="327" spans="1:5" ht="18.75" customHeight="1">
      <c r="A327" s="28">
        <v>2040299</v>
      </c>
      <c r="B327" s="29" t="s">
        <v>246</v>
      </c>
      <c r="C327" s="198">
        <v>1721</v>
      </c>
      <c r="D327" s="353"/>
      <c r="E327" s="25"/>
    </row>
    <row r="328" spans="1:5" ht="18.75" customHeight="1">
      <c r="A328" s="26">
        <v>20403</v>
      </c>
      <c r="B328" s="27" t="s">
        <v>247</v>
      </c>
      <c r="C328" s="351">
        <f>SUM(C329:C334)</f>
        <v>0</v>
      </c>
      <c r="D328" s="352"/>
      <c r="E328" s="341"/>
    </row>
    <row r="329" spans="1:5" ht="18.75" customHeight="1">
      <c r="A329" s="28">
        <v>2040301</v>
      </c>
      <c r="B329" s="29" t="s">
        <v>59</v>
      </c>
      <c r="C329" s="354"/>
      <c r="D329" s="353"/>
      <c r="E329" s="25"/>
    </row>
    <row r="330" spans="1:5" ht="18.75" customHeight="1">
      <c r="A330" s="28">
        <v>2040302</v>
      </c>
      <c r="B330" s="29" t="s">
        <v>60</v>
      </c>
      <c r="C330" s="354"/>
      <c r="D330" s="353"/>
      <c r="E330" s="25"/>
    </row>
    <row r="331" spans="1:5" ht="18.75" customHeight="1">
      <c r="A331" s="28">
        <v>2040303</v>
      </c>
      <c r="B331" s="29" t="s">
        <v>61</v>
      </c>
      <c r="C331" s="354"/>
      <c r="D331" s="353"/>
      <c r="E331" s="25"/>
    </row>
    <row r="332" spans="1:5" ht="18.75" customHeight="1">
      <c r="A332" s="28">
        <v>2040304</v>
      </c>
      <c r="B332" s="29" t="s">
        <v>248</v>
      </c>
      <c r="C332" s="354"/>
      <c r="D332" s="353"/>
      <c r="E332" s="25"/>
    </row>
    <row r="333" spans="1:5" ht="18.75" customHeight="1">
      <c r="A333" s="28">
        <v>2040350</v>
      </c>
      <c r="B333" s="29" t="s">
        <v>68</v>
      </c>
      <c r="C333" s="354"/>
      <c r="D333" s="353"/>
      <c r="E333" s="25"/>
    </row>
    <row r="334" spans="1:5" ht="18.75" customHeight="1">
      <c r="A334" s="28">
        <v>2040399</v>
      </c>
      <c r="B334" s="29" t="s">
        <v>249</v>
      </c>
      <c r="C334" s="199"/>
      <c r="D334" s="353"/>
      <c r="E334" s="25"/>
    </row>
    <row r="335" spans="1:5" ht="18.75" customHeight="1">
      <c r="A335" s="26">
        <v>20404</v>
      </c>
      <c r="B335" s="27" t="s">
        <v>250</v>
      </c>
      <c r="C335" s="351">
        <f>SUM(C336:C342)</f>
        <v>0</v>
      </c>
      <c r="D335" s="352"/>
      <c r="E335" s="341"/>
    </row>
    <row r="336" spans="1:5" ht="18.75" customHeight="1">
      <c r="A336" s="28">
        <v>2040401</v>
      </c>
      <c r="B336" s="29" t="s">
        <v>59</v>
      </c>
      <c r="C336" s="354"/>
      <c r="D336" s="353"/>
      <c r="E336" s="25"/>
    </row>
    <row r="337" spans="1:5" ht="18.75" customHeight="1">
      <c r="A337" s="28">
        <v>2040402</v>
      </c>
      <c r="B337" s="29" t="s">
        <v>60</v>
      </c>
      <c r="C337" s="354"/>
      <c r="D337" s="353"/>
      <c r="E337" s="25"/>
    </row>
    <row r="338" spans="1:5" ht="18.75" customHeight="1">
      <c r="A338" s="28">
        <v>2040403</v>
      </c>
      <c r="B338" s="29" t="s">
        <v>61</v>
      </c>
      <c r="C338" s="354"/>
      <c r="D338" s="353"/>
      <c r="E338" s="25"/>
    </row>
    <row r="339" spans="1:5" ht="18.75" customHeight="1">
      <c r="A339" s="28">
        <v>2040409</v>
      </c>
      <c r="B339" s="29" t="s">
        <v>251</v>
      </c>
      <c r="C339" s="354"/>
      <c r="D339" s="353"/>
      <c r="E339" s="25"/>
    </row>
    <row r="340" spans="1:5" ht="18.75" customHeight="1">
      <c r="A340" s="28">
        <v>2040410</v>
      </c>
      <c r="B340" s="29" t="s">
        <v>252</v>
      </c>
      <c r="C340" s="354"/>
      <c r="D340" s="353"/>
      <c r="E340" s="25"/>
    </row>
    <row r="341" spans="1:5" ht="18.75" customHeight="1">
      <c r="A341" s="28">
        <v>2040450</v>
      </c>
      <c r="B341" s="29" t="s">
        <v>68</v>
      </c>
      <c r="C341" s="354"/>
      <c r="D341" s="353"/>
      <c r="E341" s="25"/>
    </row>
    <row r="342" spans="1:5" ht="18.75" customHeight="1">
      <c r="A342" s="28">
        <v>2040499</v>
      </c>
      <c r="B342" s="29" t="s">
        <v>253</v>
      </c>
      <c r="C342" s="354"/>
      <c r="D342" s="353"/>
      <c r="E342" s="25"/>
    </row>
    <row r="343" spans="1:5" ht="18.75" customHeight="1">
      <c r="A343" s="26">
        <v>20405</v>
      </c>
      <c r="B343" s="27" t="s">
        <v>254</v>
      </c>
      <c r="C343" s="351">
        <f>SUM(C344:C351)</f>
        <v>0</v>
      </c>
      <c r="D343" s="352"/>
      <c r="E343" s="341"/>
    </row>
    <row r="344" spans="1:5" ht="18.75" customHeight="1">
      <c r="A344" s="28">
        <v>2040501</v>
      </c>
      <c r="B344" s="29" t="s">
        <v>59</v>
      </c>
      <c r="C344" s="354"/>
      <c r="D344" s="353"/>
      <c r="E344" s="25"/>
    </row>
    <row r="345" spans="1:5" ht="18.75" customHeight="1">
      <c r="A345" s="28">
        <v>2040502</v>
      </c>
      <c r="B345" s="29" t="s">
        <v>60</v>
      </c>
      <c r="C345" s="354"/>
      <c r="D345" s="353"/>
      <c r="E345" s="25"/>
    </row>
    <row r="346" spans="1:5" ht="18.75" customHeight="1">
      <c r="A346" s="28">
        <v>2040503</v>
      </c>
      <c r="B346" s="29" t="s">
        <v>61</v>
      </c>
      <c r="C346" s="354"/>
      <c r="D346" s="353"/>
      <c r="E346" s="25"/>
    </row>
    <row r="347" spans="1:5" ht="18.75" customHeight="1">
      <c r="A347" s="28">
        <v>2040504</v>
      </c>
      <c r="B347" s="29" t="s">
        <v>255</v>
      </c>
      <c r="C347" s="354"/>
      <c r="D347" s="353"/>
      <c r="E347" s="25"/>
    </row>
    <row r="348" spans="1:5" ht="18.75" customHeight="1">
      <c r="A348" s="28">
        <v>2040505</v>
      </c>
      <c r="B348" s="29" t="s">
        <v>256</v>
      </c>
      <c r="C348" s="354"/>
      <c r="D348" s="353"/>
      <c r="E348" s="25"/>
    </row>
    <row r="349" spans="1:5" ht="18.75" customHeight="1">
      <c r="A349" s="28">
        <v>2040506</v>
      </c>
      <c r="B349" s="29" t="s">
        <v>257</v>
      </c>
      <c r="C349" s="354"/>
      <c r="D349" s="353"/>
      <c r="E349" s="25"/>
    </row>
    <row r="350" spans="1:5" ht="18.75" customHeight="1">
      <c r="A350" s="28">
        <v>2040550</v>
      </c>
      <c r="B350" s="29" t="s">
        <v>68</v>
      </c>
      <c r="C350" s="354"/>
      <c r="D350" s="353"/>
      <c r="E350" s="25"/>
    </row>
    <row r="351" spans="1:5" ht="18.75" customHeight="1">
      <c r="A351" s="28">
        <v>2040599</v>
      </c>
      <c r="B351" s="29" t="s">
        <v>258</v>
      </c>
      <c r="C351" s="354"/>
      <c r="D351" s="353"/>
      <c r="E351" s="25"/>
    </row>
    <row r="352" spans="1:5" ht="18.75" customHeight="1">
      <c r="A352" s="26">
        <v>20406</v>
      </c>
      <c r="B352" s="27" t="s">
        <v>259</v>
      </c>
      <c r="C352" s="351">
        <f>SUM(C353:C367)</f>
        <v>1058</v>
      </c>
      <c r="D352" s="352"/>
      <c r="E352" s="341"/>
    </row>
    <row r="353" spans="1:5" ht="18.75" customHeight="1">
      <c r="A353" s="28">
        <v>2040601</v>
      </c>
      <c r="B353" s="29" t="s">
        <v>59</v>
      </c>
      <c r="C353" s="200">
        <v>881</v>
      </c>
      <c r="D353" s="353"/>
      <c r="E353" s="25"/>
    </row>
    <row r="354" spans="1:5" ht="18.75" customHeight="1">
      <c r="A354" s="28">
        <v>2040602</v>
      </c>
      <c r="B354" s="29" t="s">
        <v>60</v>
      </c>
      <c r="C354" s="354"/>
      <c r="D354" s="353"/>
      <c r="E354" s="25"/>
    </row>
    <row r="355" spans="1:5" ht="18.75" customHeight="1">
      <c r="A355" s="28">
        <v>2040603</v>
      </c>
      <c r="B355" s="29" t="s">
        <v>61</v>
      </c>
      <c r="C355" s="354"/>
      <c r="D355" s="353"/>
      <c r="E355" s="25"/>
    </row>
    <row r="356" spans="1:5" ht="18.75" customHeight="1">
      <c r="A356" s="28">
        <v>2040604</v>
      </c>
      <c r="B356" s="29" t="s">
        <v>260</v>
      </c>
      <c r="C356" s="201">
        <v>80</v>
      </c>
      <c r="D356" s="353"/>
      <c r="E356" s="25"/>
    </row>
    <row r="357" spans="1:5" ht="18.75" customHeight="1">
      <c r="A357" s="28">
        <v>2040605</v>
      </c>
      <c r="B357" s="29" t="s">
        <v>261</v>
      </c>
      <c r="C357" s="354">
        <v>20</v>
      </c>
      <c r="D357" s="353"/>
      <c r="E357" s="25"/>
    </row>
    <row r="358" spans="1:5" ht="18.75" customHeight="1">
      <c r="A358" s="28">
        <v>2040606</v>
      </c>
      <c r="B358" s="29" t="s">
        <v>262</v>
      </c>
      <c r="C358" s="354"/>
      <c r="D358" s="353"/>
      <c r="E358" s="25"/>
    </row>
    <row r="359" spans="1:5" ht="18.75" customHeight="1">
      <c r="A359" s="28">
        <v>2040607</v>
      </c>
      <c r="B359" s="94" t="s">
        <v>1444</v>
      </c>
      <c r="C359" s="354">
        <v>6</v>
      </c>
      <c r="D359" s="353"/>
      <c r="E359" s="25"/>
    </row>
    <row r="360" spans="1:5" ht="18.75" customHeight="1">
      <c r="A360" s="28">
        <v>2040608</v>
      </c>
      <c r="B360" s="29" t="s">
        <v>263</v>
      </c>
      <c r="C360" s="354"/>
      <c r="D360" s="353"/>
      <c r="E360" s="25"/>
    </row>
    <row r="361" spans="1:5" ht="18.75" customHeight="1">
      <c r="A361" s="28">
        <v>2040609</v>
      </c>
      <c r="B361" s="29" t="s">
        <v>264</v>
      </c>
      <c r="C361" s="354"/>
      <c r="D361" s="353"/>
      <c r="E361" s="25"/>
    </row>
    <row r="362" spans="1:5" ht="18.75" customHeight="1">
      <c r="A362" s="28">
        <v>2040610</v>
      </c>
      <c r="B362" s="29" t="s">
        <v>265</v>
      </c>
      <c r="C362" s="354">
        <v>71</v>
      </c>
      <c r="D362" s="353"/>
      <c r="E362" s="25"/>
    </row>
    <row r="363" spans="1:5" ht="18.75" customHeight="1">
      <c r="A363" s="28">
        <v>2040611</v>
      </c>
      <c r="B363" s="29" t="s">
        <v>266</v>
      </c>
      <c r="C363" s="354"/>
      <c r="D363" s="353"/>
      <c r="E363" s="25"/>
    </row>
    <row r="364" spans="1:5" ht="18.75" customHeight="1">
      <c r="A364" s="28">
        <v>2040612</v>
      </c>
      <c r="B364" s="29" t="s">
        <v>267</v>
      </c>
      <c r="C364" s="354"/>
      <c r="D364" s="353"/>
      <c r="E364" s="25"/>
    </row>
    <row r="365" spans="1:5" ht="18.75" customHeight="1">
      <c r="A365" s="28">
        <v>2040613</v>
      </c>
      <c r="B365" s="29" t="s">
        <v>102</v>
      </c>
      <c r="C365" s="354"/>
      <c r="D365" s="353"/>
      <c r="E365" s="25"/>
    </row>
    <row r="366" spans="1:5" ht="18.75" customHeight="1">
      <c r="A366" s="28">
        <v>2040650</v>
      </c>
      <c r="B366" s="29" t="s">
        <v>68</v>
      </c>
      <c r="C366" s="354"/>
      <c r="D366" s="353"/>
      <c r="E366" s="25"/>
    </row>
    <row r="367" spans="1:5" ht="18.75" customHeight="1">
      <c r="A367" s="28">
        <v>2040699</v>
      </c>
      <c r="B367" s="29" t="s">
        <v>268</v>
      </c>
      <c r="C367" s="354"/>
      <c r="D367" s="353"/>
      <c r="E367" s="25"/>
    </row>
    <row r="368" spans="1:5" ht="18.75" customHeight="1">
      <c r="A368" s="26">
        <v>20407</v>
      </c>
      <c r="B368" s="27" t="s">
        <v>269</v>
      </c>
      <c r="C368" s="351">
        <f>SUM(C369:C377)</f>
        <v>0</v>
      </c>
      <c r="D368" s="352"/>
      <c r="E368" s="341"/>
    </row>
    <row r="369" spans="1:5" ht="18.75" customHeight="1">
      <c r="A369" s="28">
        <v>2040701</v>
      </c>
      <c r="B369" s="29" t="s">
        <v>59</v>
      </c>
      <c r="C369" s="354"/>
      <c r="D369" s="353"/>
      <c r="E369" s="25"/>
    </row>
    <row r="370" spans="1:5" ht="18.75" customHeight="1">
      <c r="A370" s="28">
        <v>2040702</v>
      </c>
      <c r="B370" s="29" t="s">
        <v>60</v>
      </c>
      <c r="C370" s="354"/>
      <c r="D370" s="353"/>
      <c r="E370" s="25"/>
    </row>
    <row r="371" spans="1:5" ht="18.75" customHeight="1">
      <c r="A371" s="28">
        <v>2040703</v>
      </c>
      <c r="B371" s="29" t="s">
        <v>61</v>
      </c>
      <c r="C371" s="354"/>
      <c r="D371" s="353"/>
      <c r="E371" s="25"/>
    </row>
    <row r="372" spans="1:5" ht="18.75" customHeight="1">
      <c r="A372" s="28">
        <v>2040704</v>
      </c>
      <c r="B372" s="29" t="s">
        <v>270</v>
      </c>
      <c r="C372" s="354"/>
      <c r="D372" s="353"/>
      <c r="E372" s="25"/>
    </row>
    <row r="373" spans="1:5" ht="18.75" customHeight="1">
      <c r="A373" s="28">
        <v>2040705</v>
      </c>
      <c r="B373" s="29" t="s">
        <v>271</v>
      </c>
      <c r="C373" s="354"/>
      <c r="D373" s="353"/>
      <c r="E373" s="25"/>
    </row>
    <row r="374" spans="1:5" ht="18.75" customHeight="1">
      <c r="A374" s="28">
        <v>2040706</v>
      </c>
      <c r="B374" s="29" t="s">
        <v>272</v>
      </c>
      <c r="C374" s="354"/>
      <c r="D374" s="353"/>
      <c r="E374" s="25"/>
    </row>
    <row r="375" spans="1:5" ht="18.75" customHeight="1">
      <c r="A375" s="28">
        <v>2040707</v>
      </c>
      <c r="B375" s="29" t="s">
        <v>102</v>
      </c>
      <c r="C375" s="354"/>
      <c r="D375" s="353"/>
      <c r="E375" s="25"/>
    </row>
    <row r="376" spans="1:5" ht="18.75" customHeight="1">
      <c r="A376" s="28">
        <v>2040750</v>
      </c>
      <c r="B376" s="29" t="s">
        <v>68</v>
      </c>
      <c r="C376" s="354"/>
      <c r="D376" s="353"/>
      <c r="E376" s="25"/>
    </row>
    <row r="377" spans="1:5" ht="18.75" customHeight="1">
      <c r="A377" s="28">
        <v>2040799</v>
      </c>
      <c r="B377" s="29" t="s">
        <v>273</v>
      </c>
      <c r="C377" s="354"/>
      <c r="D377" s="353"/>
      <c r="E377" s="25"/>
    </row>
    <row r="378" spans="1:5" ht="18.75" customHeight="1">
      <c r="A378" s="26">
        <v>20408</v>
      </c>
      <c r="B378" s="27" t="s">
        <v>274</v>
      </c>
      <c r="C378" s="351">
        <f>SUM(C379:C387)</f>
        <v>0</v>
      </c>
      <c r="D378" s="352"/>
      <c r="E378" s="341"/>
    </row>
    <row r="379" spans="1:5" ht="18.75" customHeight="1">
      <c r="A379" s="28">
        <v>2040801</v>
      </c>
      <c r="B379" s="29" t="s">
        <v>59</v>
      </c>
      <c r="C379" s="354"/>
      <c r="D379" s="353"/>
      <c r="E379" s="25"/>
    </row>
    <row r="380" spans="1:5" ht="18.75" customHeight="1">
      <c r="A380" s="28">
        <v>2040802</v>
      </c>
      <c r="B380" s="29" t="s">
        <v>60</v>
      </c>
      <c r="C380" s="354"/>
      <c r="D380" s="353"/>
      <c r="E380" s="25"/>
    </row>
    <row r="381" spans="1:5" ht="18.75" customHeight="1">
      <c r="A381" s="28">
        <v>2040803</v>
      </c>
      <c r="B381" s="29" t="s">
        <v>61</v>
      </c>
      <c r="C381" s="354"/>
      <c r="D381" s="353"/>
      <c r="E381" s="25"/>
    </row>
    <row r="382" spans="1:5" ht="18.75" customHeight="1">
      <c r="A382" s="28">
        <v>2040804</v>
      </c>
      <c r="B382" s="29" t="s">
        <v>275</v>
      </c>
      <c r="C382" s="354"/>
      <c r="D382" s="353"/>
      <c r="E382" s="25"/>
    </row>
    <row r="383" spans="1:5" ht="18.75" customHeight="1">
      <c r="A383" s="28">
        <v>2040805</v>
      </c>
      <c r="B383" s="29" t="s">
        <v>276</v>
      </c>
      <c r="C383" s="354"/>
      <c r="D383" s="353"/>
      <c r="E383" s="25"/>
    </row>
    <row r="384" spans="1:5" ht="18.75" customHeight="1">
      <c r="A384" s="28">
        <v>2040806</v>
      </c>
      <c r="B384" s="29" t="s">
        <v>277</v>
      </c>
      <c r="C384" s="354"/>
      <c r="D384" s="353"/>
      <c r="E384" s="25"/>
    </row>
    <row r="385" spans="1:5" ht="18.75" customHeight="1">
      <c r="A385" s="28">
        <v>2040807</v>
      </c>
      <c r="B385" s="29" t="s">
        <v>102</v>
      </c>
      <c r="C385" s="354"/>
      <c r="D385" s="353"/>
      <c r="E385" s="25"/>
    </row>
    <row r="386" spans="1:5" ht="18.75" customHeight="1">
      <c r="A386" s="28">
        <v>2040850</v>
      </c>
      <c r="B386" s="29" t="s">
        <v>68</v>
      </c>
      <c r="C386" s="354"/>
      <c r="D386" s="353"/>
      <c r="E386" s="25"/>
    </row>
    <row r="387" spans="1:5" ht="18.75" customHeight="1">
      <c r="A387" s="28">
        <v>2040899</v>
      </c>
      <c r="B387" s="29" t="s">
        <v>278</v>
      </c>
      <c r="C387" s="354"/>
      <c r="D387" s="353"/>
      <c r="E387" s="25"/>
    </row>
    <row r="388" spans="1:5" ht="18.75" customHeight="1">
      <c r="A388" s="26">
        <v>20409</v>
      </c>
      <c r="B388" s="27" t="s">
        <v>279</v>
      </c>
      <c r="C388" s="351">
        <f>SUM(C389:C395)</f>
        <v>0</v>
      </c>
      <c r="D388" s="352"/>
      <c r="E388" s="341"/>
    </row>
    <row r="389" spans="1:5" ht="18.75" customHeight="1">
      <c r="A389" s="28">
        <v>2040901</v>
      </c>
      <c r="B389" s="29" t="s">
        <v>59</v>
      </c>
      <c r="C389" s="354"/>
      <c r="D389" s="353"/>
      <c r="E389" s="25"/>
    </row>
    <row r="390" spans="1:5" ht="18.75" customHeight="1">
      <c r="A390" s="28">
        <v>2040902</v>
      </c>
      <c r="B390" s="29" t="s">
        <v>60</v>
      </c>
      <c r="C390" s="354"/>
      <c r="D390" s="353"/>
      <c r="E390" s="25"/>
    </row>
    <row r="391" spans="1:5" ht="18.75" customHeight="1">
      <c r="A391" s="28">
        <v>2040903</v>
      </c>
      <c r="B391" s="29" t="s">
        <v>61</v>
      </c>
      <c r="C391" s="354"/>
      <c r="D391" s="353"/>
      <c r="E391" s="25"/>
    </row>
    <row r="392" spans="1:5" ht="18.75" customHeight="1">
      <c r="A392" s="28">
        <v>2040904</v>
      </c>
      <c r="B392" s="29" t="s">
        <v>280</v>
      </c>
      <c r="C392" s="354"/>
      <c r="D392" s="353"/>
      <c r="E392" s="25"/>
    </row>
    <row r="393" spans="1:5" ht="18.75" customHeight="1">
      <c r="A393" s="28">
        <v>2040905</v>
      </c>
      <c r="B393" s="29" t="s">
        <v>281</v>
      </c>
      <c r="C393" s="354"/>
      <c r="D393" s="353"/>
      <c r="E393" s="25"/>
    </row>
    <row r="394" spans="1:5" ht="18.75" customHeight="1">
      <c r="A394" s="28">
        <v>2040950</v>
      </c>
      <c r="B394" s="29" t="s">
        <v>68</v>
      </c>
      <c r="C394" s="354"/>
      <c r="D394" s="353"/>
      <c r="E394" s="25"/>
    </row>
    <row r="395" spans="1:5" ht="18.75" customHeight="1">
      <c r="A395" s="28">
        <v>2040999</v>
      </c>
      <c r="B395" s="29" t="s">
        <v>282</v>
      </c>
      <c r="C395" s="354"/>
      <c r="D395" s="353"/>
      <c r="E395" s="25"/>
    </row>
    <row r="396" spans="1:5" ht="18.75" customHeight="1">
      <c r="A396" s="26">
        <v>20410</v>
      </c>
      <c r="B396" s="27" t="s">
        <v>283</v>
      </c>
      <c r="C396" s="351">
        <f>SUM(C397:C401)</f>
        <v>0</v>
      </c>
      <c r="D396" s="352"/>
      <c r="E396" s="341"/>
    </row>
    <row r="397" spans="1:5" ht="18.75" customHeight="1">
      <c r="A397" s="28">
        <v>2041001</v>
      </c>
      <c r="B397" s="29" t="s">
        <v>59</v>
      </c>
      <c r="C397" s="354"/>
      <c r="D397" s="353"/>
      <c r="E397" s="25"/>
    </row>
    <row r="398" spans="1:5" ht="18.75" customHeight="1">
      <c r="A398" s="28">
        <v>2041002</v>
      </c>
      <c r="B398" s="29" t="s">
        <v>60</v>
      </c>
      <c r="C398" s="354"/>
      <c r="D398" s="353"/>
      <c r="E398" s="25"/>
    </row>
    <row r="399" spans="1:5" ht="18.75" customHeight="1">
      <c r="A399" s="28">
        <v>2041006</v>
      </c>
      <c r="B399" s="29" t="s">
        <v>102</v>
      </c>
      <c r="C399" s="354"/>
      <c r="D399" s="353"/>
      <c r="E399" s="25"/>
    </row>
    <row r="400" spans="1:5" ht="18.75" customHeight="1">
      <c r="A400" s="28">
        <v>2041007</v>
      </c>
      <c r="B400" s="29" t="s">
        <v>284</v>
      </c>
      <c r="C400" s="354"/>
      <c r="D400" s="353"/>
      <c r="E400" s="25"/>
    </row>
    <row r="401" spans="1:5" ht="18.75" customHeight="1">
      <c r="A401" s="28">
        <v>2041099</v>
      </c>
      <c r="B401" s="29" t="s">
        <v>285</v>
      </c>
      <c r="C401" s="354"/>
      <c r="D401" s="353"/>
      <c r="E401" s="25"/>
    </row>
    <row r="402" spans="1:5" ht="18.75" customHeight="1">
      <c r="A402" s="26">
        <v>20499</v>
      </c>
      <c r="B402" s="27" t="s">
        <v>286</v>
      </c>
      <c r="C402" s="351">
        <f>SUM(C403)</f>
        <v>0</v>
      </c>
      <c r="D402" s="352"/>
      <c r="E402" s="341"/>
    </row>
    <row r="403" spans="1:5" ht="18.75" customHeight="1">
      <c r="A403" s="28">
        <v>2049901</v>
      </c>
      <c r="B403" s="29" t="s">
        <v>286</v>
      </c>
      <c r="C403" s="202"/>
      <c r="D403" s="353"/>
      <c r="E403" s="25"/>
    </row>
    <row r="404" spans="1:5" ht="18.75" customHeight="1">
      <c r="A404" s="334">
        <v>205</v>
      </c>
      <c r="B404" s="335" t="s">
        <v>287</v>
      </c>
      <c r="C404" s="350">
        <f>C405+C410+C419+C426+C432+C436+C440+C444+C450+C457</f>
        <v>113303.53</v>
      </c>
      <c r="D404" s="350">
        <f>SUM(D405:D458)</f>
        <v>6613</v>
      </c>
      <c r="E404" s="343"/>
    </row>
    <row r="405" spans="1:5" ht="18.75" customHeight="1">
      <c r="A405" s="26">
        <v>20501</v>
      </c>
      <c r="B405" s="27" t="s">
        <v>288</v>
      </c>
      <c r="C405" s="351">
        <f>SUM(C406:C409)</f>
        <v>922</v>
      </c>
      <c r="D405" s="352"/>
      <c r="E405" s="341"/>
    </row>
    <row r="406" spans="1:5" ht="18.75" customHeight="1">
      <c r="A406" s="28">
        <v>2050101</v>
      </c>
      <c r="B406" s="29" t="s">
        <v>59</v>
      </c>
      <c r="C406" s="354"/>
      <c r="D406" s="353"/>
      <c r="E406" s="25"/>
    </row>
    <row r="407" spans="1:5" ht="18.75" customHeight="1">
      <c r="A407" s="28">
        <v>2050102</v>
      </c>
      <c r="B407" s="29" t="s">
        <v>60</v>
      </c>
      <c r="C407" s="354"/>
      <c r="D407" s="353"/>
      <c r="E407" s="25"/>
    </row>
    <row r="408" spans="1:5" ht="18.75" customHeight="1">
      <c r="A408" s="28">
        <v>2050103</v>
      </c>
      <c r="B408" s="29" t="s">
        <v>61</v>
      </c>
      <c r="C408" s="354"/>
      <c r="D408" s="353"/>
      <c r="E408" s="25"/>
    </row>
    <row r="409" spans="1:5" ht="18.75" customHeight="1">
      <c r="A409" s="28">
        <v>2050199</v>
      </c>
      <c r="B409" s="29" t="s">
        <v>289</v>
      </c>
      <c r="C409" s="203">
        <v>922</v>
      </c>
      <c r="D409" s="353"/>
      <c r="E409" s="25"/>
    </row>
    <row r="410" spans="1:5" ht="18.75" customHeight="1">
      <c r="A410" s="26">
        <v>20502</v>
      </c>
      <c r="B410" s="27" t="s">
        <v>290</v>
      </c>
      <c r="C410" s="351">
        <f>SUM(C411:C418)</f>
        <v>99068</v>
      </c>
      <c r="D410" s="352"/>
      <c r="E410" s="341"/>
    </row>
    <row r="411" spans="1:5" ht="18.75" customHeight="1">
      <c r="A411" s="28">
        <v>2050201</v>
      </c>
      <c r="B411" s="29" t="s">
        <v>291</v>
      </c>
      <c r="C411" s="204">
        <v>240</v>
      </c>
      <c r="D411" s="353">
        <v>235</v>
      </c>
      <c r="E411" s="25"/>
    </row>
    <row r="412" spans="1:5" ht="18.75" customHeight="1">
      <c r="A412" s="28">
        <v>2050202</v>
      </c>
      <c r="B412" s="29" t="s">
        <v>292</v>
      </c>
      <c r="C412" s="204">
        <v>2050</v>
      </c>
      <c r="D412" s="353">
        <v>2050</v>
      </c>
      <c r="E412" s="25"/>
    </row>
    <row r="413" spans="1:5" ht="18.75" customHeight="1">
      <c r="A413" s="28">
        <v>2050203</v>
      </c>
      <c r="B413" s="29" t="s">
        <v>293</v>
      </c>
      <c r="C413" s="204">
        <v>1503</v>
      </c>
      <c r="D413" s="353">
        <v>1503</v>
      </c>
      <c r="E413" s="25"/>
    </row>
    <row r="414" spans="1:5" ht="18.75" customHeight="1">
      <c r="A414" s="28">
        <v>2050204</v>
      </c>
      <c r="B414" s="29" t="s">
        <v>294</v>
      </c>
      <c r="C414" s="204">
        <v>2432</v>
      </c>
      <c r="D414" s="353">
        <v>715</v>
      </c>
      <c r="E414" s="25"/>
    </row>
    <row r="415" spans="1:5" ht="18.75" customHeight="1">
      <c r="A415" s="28">
        <v>2050205</v>
      </c>
      <c r="B415" s="29" t="s">
        <v>295</v>
      </c>
      <c r="C415" s="354"/>
      <c r="D415" s="353"/>
      <c r="E415" s="25"/>
    </row>
    <row r="416" spans="1:5" ht="18.75" customHeight="1">
      <c r="A416" s="28">
        <v>2050206</v>
      </c>
      <c r="B416" s="29" t="s">
        <v>296</v>
      </c>
      <c r="C416" s="354"/>
      <c r="D416" s="353"/>
      <c r="E416" s="25"/>
    </row>
    <row r="417" spans="1:5" ht="18.75" customHeight="1">
      <c r="A417" s="28">
        <v>2050207</v>
      </c>
      <c r="B417" s="29" t="s">
        <v>297</v>
      </c>
      <c r="C417" s="354"/>
      <c r="D417" s="353"/>
      <c r="E417" s="25"/>
    </row>
    <row r="418" spans="1:5" ht="18.75" customHeight="1">
      <c r="A418" s="28">
        <v>2050299</v>
      </c>
      <c r="B418" s="29" t="s">
        <v>298</v>
      </c>
      <c r="C418" s="205">
        <v>92843</v>
      </c>
      <c r="D418" s="353"/>
      <c r="E418" s="25"/>
    </row>
    <row r="419" spans="1:5" ht="18.75" customHeight="1">
      <c r="A419" s="26">
        <v>20503</v>
      </c>
      <c r="B419" s="27" t="s">
        <v>299</v>
      </c>
      <c r="C419" s="351">
        <f>SUM(C420:C425)</f>
        <v>9172.5299999999988</v>
      </c>
      <c r="D419" s="352"/>
      <c r="E419" s="341"/>
    </row>
    <row r="420" spans="1:5" ht="18.75" customHeight="1">
      <c r="A420" s="28">
        <v>2050301</v>
      </c>
      <c r="B420" s="29" t="s">
        <v>300</v>
      </c>
      <c r="C420" s="354"/>
      <c r="D420" s="353"/>
      <c r="E420" s="25"/>
    </row>
    <row r="421" spans="1:5" ht="18.75" customHeight="1">
      <c r="A421" s="28">
        <v>2050302</v>
      </c>
      <c r="B421" s="94" t="s">
        <v>1445</v>
      </c>
      <c r="C421" s="206">
        <v>7522.53</v>
      </c>
      <c r="D421" s="353"/>
      <c r="E421" s="25"/>
    </row>
    <row r="422" spans="1:5" ht="18.75" customHeight="1">
      <c r="A422" s="28">
        <v>2050303</v>
      </c>
      <c r="B422" s="29" t="s">
        <v>301</v>
      </c>
      <c r="C422" s="354"/>
      <c r="D422" s="353"/>
      <c r="E422" s="25"/>
    </row>
    <row r="423" spans="1:5" ht="18.75" customHeight="1">
      <c r="A423" s="28">
        <v>2050304</v>
      </c>
      <c r="B423" s="29" t="s">
        <v>302</v>
      </c>
      <c r="C423" s="354"/>
      <c r="D423" s="353"/>
      <c r="E423" s="25"/>
    </row>
    <row r="424" spans="1:5" ht="18.75" customHeight="1">
      <c r="A424" s="28">
        <v>2050305</v>
      </c>
      <c r="B424" s="29" t="s">
        <v>303</v>
      </c>
      <c r="C424" s="354"/>
      <c r="D424" s="353"/>
      <c r="E424" s="25"/>
    </row>
    <row r="425" spans="1:5" ht="18.75" customHeight="1">
      <c r="A425" s="28">
        <v>2050399</v>
      </c>
      <c r="B425" s="29" t="s">
        <v>304</v>
      </c>
      <c r="C425" s="207">
        <v>1650</v>
      </c>
      <c r="D425" s="353">
        <v>1650</v>
      </c>
      <c r="E425" s="25"/>
    </row>
    <row r="426" spans="1:5" ht="18.75" customHeight="1">
      <c r="A426" s="26">
        <v>20504</v>
      </c>
      <c r="B426" s="27" t="s">
        <v>305</v>
      </c>
      <c r="C426" s="351">
        <f>SUM(C427:C431)</f>
        <v>0</v>
      </c>
      <c r="D426" s="352"/>
      <c r="E426" s="341"/>
    </row>
    <row r="427" spans="1:5" ht="18.75" customHeight="1">
      <c r="A427" s="28">
        <v>2050401</v>
      </c>
      <c r="B427" s="29" t="s">
        <v>306</v>
      </c>
      <c r="C427" s="354"/>
      <c r="D427" s="353"/>
      <c r="E427" s="25"/>
    </row>
    <row r="428" spans="1:5" ht="18.75" customHeight="1">
      <c r="A428" s="28">
        <v>2050402</v>
      </c>
      <c r="B428" s="29" t="s">
        <v>307</v>
      </c>
      <c r="C428" s="354"/>
      <c r="D428" s="353"/>
      <c r="E428" s="25"/>
    </row>
    <row r="429" spans="1:5" ht="18.75" customHeight="1">
      <c r="A429" s="28">
        <v>2050403</v>
      </c>
      <c r="B429" s="29" t="s">
        <v>308</v>
      </c>
      <c r="C429" s="354"/>
      <c r="D429" s="353"/>
      <c r="E429" s="25"/>
    </row>
    <row r="430" spans="1:5" ht="18.75" customHeight="1">
      <c r="A430" s="28">
        <v>2050404</v>
      </c>
      <c r="B430" s="29" t="s">
        <v>309</v>
      </c>
      <c r="C430" s="354"/>
      <c r="D430" s="353"/>
      <c r="E430" s="25"/>
    </row>
    <row r="431" spans="1:5" ht="18.75" customHeight="1">
      <c r="A431" s="28">
        <v>2050499</v>
      </c>
      <c r="B431" s="29" t="s">
        <v>310</v>
      </c>
      <c r="C431" s="354"/>
      <c r="D431" s="353"/>
      <c r="E431" s="25"/>
    </row>
    <row r="432" spans="1:5" ht="18.75" customHeight="1">
      <c r="A432" s="26">
        <v>20505</v>
      </c>
      <c r="B432" s="27" t="s">
        <v>311</v>
      </c>
      <c r="C432" s="351">
        <f>SUM(C433:C435)</f>
        <v>0</v>
      </c>
      <c r="D432" s="352"/>
      <c r="E432" s="341"/>
    </row>
    <row r="433" spans="1:5" ht="18.75" customHeight="1">
      <c r="A433" s="28">
        <v>2050501</v>
      </c>
      <c r="B433" s="29" t="s">
        <v>312</v>
      </c>
      <c r="C433" s="354"/>
      <c r="D433" s="353"/>
      <c r="E433" s="25"/>
    </row>
    <row r="434" spans="1:5" ht="18.75" customHeight="1">
      <c r="A434" s="28">
        <v>2050502</v>
      </c>
      <c r="B434" s="29" t="s">
        <v>313</v>
      </c>
      <c r="C434" s="354"/>
      <c r="D434" s="353"/>
      <c r="E434" s="25"/>
    </row>
    <row r="435" spans="1:5" ht="18.75" customHeight="1">
      <c r="A435" s="28">
        <v>2050599</v>
      </c>
      <c r="B435" s="29" t="s">
        <v>314</v>
      </c>
      <c r="C435" s="354"/>
      <c r="D435" s="353"/>
      <c r="E435" s="25"/>
    </row>
    <row r="436" spans="1:5" ht="18.75" customHeight="1">
      <c r="A436" s="26">
        <v>20506</v>
      </c>
      <c r="B436" s="27" t="s">
        <v>315</v>
      </c>
      <c r="C436" s="351">
        <f>SUM(C437:C439)</f>
        <v>0</v>
      </c>
      <c r="D436" s="352"/>
      <c r="E436" s="341"/>
    </row>
    <row r="437" spans="1:5" ht="18.75" customHeight="1">
      <c r="A437" s="28">
        <v>2050601</v>
      </c>
      <c r="B437" s="29" t="s">
        <v>316</v>
      </c>
      <c r="C437" s="354"/>
      <c r="D437" s="353"/>
      <c r="E437" s="25"/>
    </row>
    <row r="438" spans="1:5" ht="18.75" customHeight="1">
      <c r="A438" s="28">
        <v>2050602</v>
      </c>
      <c r="B438" s="29" t="s">
        <v>317</v>
      </c>
      <c r="C438" s="354"/>
      <c r="D438" s="353"/>
      <c r="E438" s="25"/>
    </row>
    <row r="439" spans="1:5" ht="18.75" customHeight="1">
      <c r="A439" s="28">
        <v>2050699</v>
      </c>
      <c r="B439" s="29" t="s">
        <v>318</v>
      </c>
      <c r="C439" s="354"/>
      <c r="D439" s="353"/>
      <c r="E439" s="25"/>
    </row>
    <row r="440" spans="1:5" ht="18.75" customHeight="1">
      <c r="A440" s="26">
        <v>20507</v>
      </c>
      <c r="B440" s="27" t="s">
        <v>319</v>
      </c>
      <c r="C440" s="351">
        <f>SUM(C441:C443)</f>
        <v>460</v>
      </c>
      <c r="D440" s="352"/>
      <c r="E440" s="341"/>
    </row>
    <row r="441" spans="1:5" ht="18.75" customHeight="1">
      <c r="A441" s="28">
        <v>2050701</v>
      </c>
      <c r="B441" s="29" t="s">
        <v>320</v>
      </c>
      <c r="C441" s="354"/>
      <c r="D441" s="353"/>
      <c r="E441" s="25"/>
    </row>
    <row r="442" spans="1:5" ht="18.75" customHeight="1">
      <c r="A442" s="28">
        <v>2050702</v>
      </c>
      <c r="B442" s="29" t="s">
        <v>321</v>
      </c>
      <c r="C442" s="354"/>
      <c r="D442" s="353"/>
      <c r="E442" s="25"/>
    </row>
    <row r="443" spans="1:5" ht="18.75" customHeight="1">
      <c r="A443" s="28">
        <v>2050799</v>
      </c>
      <c r="B443" s="29" t="s">
        <v>322</v>
      </c>
      <c r="C443" s="208">
        <v>460</v>
      </c>
      <c r="D443" s="353">
        <v>460</v>
      </c>
      <c r="E443" s="25"/>
    </row>
    <row r="444" spans="1:5" ht="18.75" customHeight="1">
      <c r="A444" s="26">
        <v>20508</v>
      </c>
      <c r="B444" s="27" t="s">
        <v>323</v>
      </c>
      <c r="C444" s="351">
        <f>SUM(C445:C449)</f>
        <v>0</v>
      </c>
      <c r="D444" s="352"/>
      <c r="E444" s="341"/>
    </row>
    <row r="445" spans="1:5" ht="18.75" customHeight="1">
      <c r="A445" s="28">
        <v>2050801</v>
      </c>
      <c r="B445" s="29" t="s">
        <v>324</v>
      </c>
      <c r="C445" s="354"/>
      <c r="D445" s="353"/>
      <c r="E445" s="25"/>
    </row>
    <row r="446" spans="1:5" ht="18.75" customHeight="1">
      <c r="A446" s="28">
        <v>2050802</v>
      </c>
      <c r="B446" s="29" t="s">
        <v>325</v>
      </c>
      <c r="C446" s="354"/>
      <c r="D446" s="353"/>
      <c r="E446" s="25"/>
    </row>
    <row r="447" spans="1:5" ht="18.75" customHeight="1">
      <c r="A447" s="28">
        <v>2050803</v>
      </c>
      <c r="B447" s="29" t="s">
        <v>326</v>
      </c>
      <c r="C447" s="354"/>
      <c r="D447" s="353"/>
      <c r="E447" s="25"/>
    </row>
    <row r="448" spans="1:5" ht="18.75" customHeight="1">
      <c r="A448" s="28">
        <v>2050804</v>
      </c>
      <c r="B448" s="29" t="s">
        <v>327</v>
      </c>
      <c r="C448" s="354"/>
      <c r="D448" s="353"/>
      <c r="E448" s="25"/>
    </row>
    <row r="449" spans="1:5" ht="18.75" customHeight="1">
      <c r="A449" s="28">
        <v>2050899</v>
      </c>
      <c r="B449" s="29" t="s">
        <v>328</v>
      </c>
      <c r="C449" s="354"/>
      <c r="D449" s="353"/>
      <c r="E449" s="25"/>
    </row>
    <row r="450" spans="1:5" ht="18.75" customHeight="1">
      <c r="A450" s="26">
        <v>20509</v>
      </c>
      <c r="B450" s="27" t="s">
        <v>329</v>
      </c>
      <c r="C450" s="351">
        <f>SUM(C451:C456)</f>
        <v>3681</v>
      </c>
      <c r="D450" s="352"/>
      <c r="E450" s="341"/>
    </row>
    <row r="451" spans="1:5" ht="18.75" customHeight="1">
      <c r="A451" s="28">
        <v>2050901</v>
      </c>
      <c r="B451" s="29" t="s">
        <v>330</v>
      </c>
      <c r="C451" s="354"/>
      <c r="D451" s="353"/>
      <c r="E451" s="25"/>
    </row>
    <row r="452" spans="1:5" ht="18.75" customHeight="1">
      <c r="A452" s="28">
        <v>2050902</v>
      </c>
      <c r="B452" s="29" t="s">
        <v>331</v>
      </c>
      <c r="C452" s="354"/>
      <c r="D452" s="353"/>
      <c r="E452" s="25"/>
    </row>
    <row r="453" spans="1:5" ht="18.75" customHeight="1">
      <c r="A453" s="28">
        <v>2050903</v>
      </c>
      <c r="B453" s="29" t="s">
        <v>332</v>
      </c>
      <c r="C453" s="354"/>
      <c r="D453" s="353"/>
      <c r="E453" s="25"/>
    </row>
    <row r="454" spans="1:5" ht="18.75" customHeight="1">
      <c r="A454" s="28">
        <v>2050904</v>
      </c>
      <c r="B454" s="29" t="s">
        <v>333</v>
      </c>
      <c r="C454" s="354"/>
      <c r="D454" s="353"/>
      <c r="E454" s="25"/>
    </row>
    <row r="455" spans="1:5" ht="18.75" customHeight="1">
      <c r="A455" s="28">
        <v>2050905</v>
      </c>
      <c r="B455" s="29" t="s">
        <v>334</v>
      </c>
      <c r="C455" s="354"/>
      <c r="D455" s="353"/>
      <c r="E455" s="25"/>
    </row>
    <row r="456" spans="1:5" ht="18.75" customHeight="1">
      <c r="A456" s="28">
        <v>2050999</v>
      </c>
      <c r="B456" s="29" t="s">
        <v>335</v>
      </c>
      <c r="C456" s="209">
        <v>3681</v>
      </c>
      <c r="D456" s="353"/>
      <c r="E456" s="25"/>
    </row>
    <row r="457" spans="1:5" ht="18.75" customHeight="1">
      <c r="A457" s="26">
        <v>20599</v>
      </c>
      <c r="B457" s="27" t="s">
        <v>336</v>
      </c>
      <c r="C457" s="351">
        <f>SUM(C458)</f>
        <v>0</v>
      </c>
      <c r="D457" s="352"/>
      <c r="E457" s="341"/>
    </row>
    <row r="458" spans="1:5" ht="18.75" customHeight="1">
      <c r="A458" s="28">
        <v>2059999</v>
      </c>
      <c r="B458" s="29" t="s">
        <v>336</v>
      </c>
      <c r="C458" s="354"/>
      <c r="D458" s="353"/>
      <c r="E458" s="25"/>
    </row>
    <row r="459" spans="1:5" ht="18.75" customHeight="1">
      <c r="A459" s="334">
        <v>206</v>
      </c>
      <c r="B459" s="335" t="s">
        <v>337</v>
      </c>
      <c r="C459" s="350">
        <f>C460+C465+C474+C480+C486+C491+C496+C503+C507+C510+C517</f>
        <v>7995</v>
      </c>
      <c r="D459" s="350">
        <f>SUM(D460,D460:D521)</f>
        <v>3585</v>
      </c>
      <c r="E459" s="343"/>
    </row>
    <row r="460" spans="1:5" ht="18.75" customHeight="1">
      <c r="A460" s="26">
        <v>20601</v>
      </c>
      <c r="B460" s="27" t="s">
        <v>338</v>
      </c>
      <c r="C460" s="351">
        <f>SUM(C461:C464)</f>
        <v>300</v>
      </c>
      <c r="D460" s="352"/>
      <c r="E460" s="341"/>
    </row>
    <row r="461" spans="1:5" ht="18.75" customHeight="1">
      <c r="A461" s="28">
        <v>2060101</v>
      </c>
      <c r="B461" s="29" t="s">
        <v>59</v>
      </c>
      <c r="C461" s="210">
        <v>300</v>
      </c>
      <c r="D461" s="353"/>
      <c r="E461" s="25"/>
    </row>
    <row r="462" spans="1:5" ht="18.75" customHeight="1">
      <c r="A462" s="28">
        <v>2060102</v>
      </c>
      <c r="B462" s="29" t="s">
        <v>60</v>
      </c>
      <c r="C462" s="354"/>
      <c r="D462" s="353"/>
      <c r="E462" s="25"/>
    </row>
    <row r="463" spans="1:5" ht="18.75" customHeight="1">
      <c r="A463" s="28">
        <v>2060103</v>
      </c>
      <c r="B463" s="29" t="s">
        <v>61</v>
      </c>
      <c r="C463" s="354"/>
      <c r="D463" s="353"/>
      <c r="E463" s="25"/>
    </row>
    <row r="464" spans="1:5" ht="18.75" customHeight="1">
      <c r="A464" s="28">
        <v>2060199</v>
      </c>
      <c r="B464" s="29" t="s">
        <v>339</v>
      </c>
      <c r="C464" s="211"/>
      <c r="D464" s="353"/>
      <c r="E464" s="25"/>
    </row>
    <row r="465" spans="1:5" ht="18.75" customHeight="1">
      <c r="A465" s="26">
        <v>20602</v>
      </c>
      <c r="B465" s="27" t="s">
        <v>340</v>
      </c>
      <c r="C465" s="351">
        <f>SUM(C466:C473)</f>
        <v>0</v>
      </c>
      <c r="D465" s="352"/>
      <c r="E465" s="341"/>
    </row>
    <row r="466" spans="1:5" ht="18.75" customHeight="1">
      <c r="A466" s="28">
        <v>2060201</v>
      </c>
      <c r="B466" s="29" t="s">
        <v>341</v>
      </c>
      <c r="C466" s="354"/>
      <c r="D466" s="353"/>
      <c r="E466" s="25"/>
    </row>
    <row r="467" spans="1:5" ht="18.75" customHeight="1">
      <c r="A467" s="28">
        <v>2060202</v>
      </c>
      <c r="B467" s="29" t="s">
        <v>342</v>
      </c>
      <c r="C467" s="354"/>
      <c r="D467" s="353"/>
      <c r="E467" s="25"/>
    </row>
    <row r="468" spans="1:5" ht="18.75" customHeight="1">
      <c r="A468" s="28">
        <v>2060203</v>
      </c>
      <c r="B468" s="29" t="s">
        <v>343</v>
      </c>
      <c r="C468" s="354"/>
      <c r="D468" s="353"/>
      <c r="E468" s="25"/>
    </row>
    <row r="469" spans="1:5" ht="18.75" customHeight="1">
      <c r="A469" s="28">
        <v>2060204</v>
      </c>
      <c r="B469" s="29" t="s">
        <v>344</v>
      </c>
      <c r="C469" s="354"/>
      <c r="D469" s="353"/>
      <c r="E469" s="25"/>
    </row>
    <row r="470" spans="1:5" ht="18.75" customHeight="1">
      <c r="A470" s="28">
        <v>2060205</v>
      </c>
      <c r="B470" s="29" t="s">
        <v>345</v>
      </c>
      <c r="C470" s="354"/>
      <c r="D470" s="353"/>
      <c r="E470" s="25"/>
    </row>
    <row r="471" spans="1:5" ht="18.75" customHeight="1">
      <c r="A471" s="28">
        <v>2060206</v>
      </c>
      <c r="B471" s="29" t="s">
        <v>346</v>
      </c>
      <c r="C471" s="354"/>
      <c r="D471" s="353"/>
      <c r="E471" s="25"/>
    </row>
    <row r="472" spans="1:5" ht="18.75" customHeight="1">
      <c r="A472" s="28">
        <v>2060207</v>
      </c>
      <c r="B472" s="29" t="s">
        <v>347</v>
      </c>
      <c r="C472" s="354"/>
      <c r="D472" s="353"/>
      <c r="E472" s="25"/>
    </row>
    <row r="473" spans="1:5" ht="18.75" customHeight="1">
      <c r="A473" s="28">
        <v>2060299</v>
      </c>
      <c r="B473" s="29" t="s">
        <v>348</v>
      </c>
      <c r="C473" s="354"/>
      <c r="D473" s="353"/>
      <c r="E473" s="25"/>
    </row>
    <row r="474" spans="1:5" ht="18.75" customHeight="1">
      <c r="A474" s="26">
        <v>20603</v>
      </c>
      <c r="B474" s="27" t="s">
        <v>349</v>
      </c>
      <c r="C474" s="351">
        <f>SUM(C475:C479)</f>
        <v>0</v>
      </c>
      <c r="D474" s="352"/>
      <c r="E474" s="341"/>
    </row>
    <row r="475" spans="1:5" ht="18.75" customHeight="1">
      <c r="A475" s="28">
        <v>2060301</v>
      </c>
      <c r="B475" s="29" t="s">
        <v>341</v>
      </c>
      <c r="C475" s="354"/>
      <c r="D475" s="353"/>
      <c r="E475" s="25"/>
    </row>
    <row r="476" spans="1:5" ht="18.75" customHeight="1">
      <c r="A476" s="28">
        <v>2060302</v>
      </c>
      <c r="B476" s="29" t="s">
        <v>350</v>
      </c>
      <c r="C476" s="354"/>
      <c r="D476" s="353"/>
      <c r="E476" s="25"/>
    </row>
    <row r="477" spans="1:5" ht="18.75" customHeight="1">
      <c r="A477" s="28">
        <v>2060303</v>
      </c>
      <c r="B477" s="29" t="s">
        <v>351</v>
      </c>
      <c r="C477" s="354"/>
      <c r="D477" s="353"/>
      <c r="E477" s="25"/>
    </row>
    <row r="478" spans="1:5" ht="18.75" customHeight="1">
      <c r="A478" s="28">
        <v>2060304</v>
      </c>
      <c r="B478" s="29" t="s">
        <v>352</v>
      </c>
      <c r="C478" s="354"/>
      <c r="D478" s="353"/>
      <c r="E478" s="25"/>
    </row>
    <row r="479" spans="1:5" ht="18.75" customHeight="1">
      <c r="A479" s="28">
        <v>2060399</v>
      </c>
      <c r="B479" s="29" t="s">
        <v>353</v>
      </c>
      <c r="C479" s="354"/>
      <c r="D479" s="353"/>
      <c r="E479" s="25"/>
    </row>
    <row r="480" spans="1:5" ht="18.75" customHeight="1">
      <c r="A480" s="26">
        <v>20604</v>
      </c>
      <c r="B480" s="27" t="s">
        <v>354</v>
      </c>
      <c r="C480" s="351">
        <f>SUM(C481:C485)</f>
        <v>0</v>
      </c>
      <c r="D480" s="352"/>
      <c r="E480" s="341"/>
    </row>
    <row r="481" spans="1:5" ht="18.75" customHeight="1">
      <c r="A481" s="28">
        <v>2060401</v>
      </c>
      <c r="B481" s="29" t="s">
        <v>341</v>
      </c>
      <c r="C481" s="354"/>
      <c r="D481" s="353"/>
      <c r="E481" s="25"/>
    </row>
    <row r="482" spans="1:5" ht="18.75" customHeight="1">
      <c r="A482" s="28">
        <v>2060402</v>
      </c>
      <c r="B482" s="29" t="s">
        <v>355</v>
      </c>
      <c r="C482" s="354"/>
      <c r="D482" s="353"/>
      <c r="E482" s="25"/>
    </row>
    <row r="483" spans="1:5" ht="18.75" customHeight="1">
      <c r="A483" s="28">
        <v>2060403</v>
      </c>
      <c r="B483" s="29" t="s">
        <v>356</v>
      </c>
      <c r="C483" s="354"/>
      <c r="D483" s="353"/>
      <c r="E483" s="25"/>
    </row>
    <row r="484" spans="1:5" ht="18.75" customHeight="1">
      <c r="A484" s="28">
        <v>2060404</v>
      </c>
      <c r="B484" s="29" t="s">
        <v>357</v>
      </c>
      <c r="C484" s="354"/>
      <c r="D484" s="353"/>
      <c r="E484" s="25"/>
    </row>
    <row r="485" spans="1:5" ht="18.75" customHeight="1">
      <c r="A485" s="28">
        <v>2060499</v>
      </c>
      <c r="B485" s="29" t="s">
        <v>358</v>
      </c>
      <c r="C485" s="354"/>
      <c r="D485" s="353"/>
      <c r="E485" s="25"/>
    </row>
    <row r="486" spans="1:5" ht="18.75" customHeight="1">
      <c r="A486" s="26">
        <v>20605</v>
      </c>
      <c r="B486" s="27" t="s">
        <v>359</v>
      </c>
      <c r="C486" s="351">
        <f>SUM(C487:C490)</f>
        <v>0</v>
      </c>
      <c r="D486" s="352"/>
      <c r="E486" s="341"/>
    </row>
    <row r="487" spans="1:5" ht="18.75" customHeight="1">
      <c r="A487" s="28">
        <v>2060501</v>
      </c>
      <c r="B487" s="29" t="s">
        <v>341</v>
      </c>
      <c r="C487" s="354"/>
      <c r="D487" s="353"/>
      <c r="E487" s="25"/>
    </row>
    <row r="488" spans="1:5" ht="18.75" customHeight="1">
      <c r="A488" s="28">
        <v>2060502</v>
      </c>
      <c r="B488" s="29" t="s">
        <v>360</v>
      </c>
      <c r="C488" s="354"/>
      <c r="D488" s="353"/>
      <c r="E488" s="25"/>
    </row>
    <row r="489" spans="1:5" ht="18.75" customHeight="1">
      <c r="A489" s="28">
        <v>2060503</v>
      </c>
      <c r="B489" s="29" t="s">
        <v>361</v>
      </c>
      <c r="C489" s="354"/>
      <c r="D489" s="353"/>
      <c r="E489" s="25"/>
    </row>
    <row r="490" spans="1:5" ht="18.75" customHeight="1">
      <c r="A490" s="28">
        <v>2060599</v>
      </c>
      <c r="B490" s="29" t="s">
        <v>362</v>
      </c>
      <c r="C490" s="354"/>
      <c r="D490" s="353"/>
      <c r="E490" s="25"/>
    </row>
    <row r="491" spans="1:5" ht="18.75" customHeight="1">
      <c r="A491" s="26">
        <v>20606</v>
      </c>
      <c r="B491" s="27" t="s">
        <v>363</v>
      </c>
      <c r="C491" s="351">
        <f>SUM(C492:C495)</f>
        <v>0</v>
      </c>
      <c r="D491" s="352"/>
      <c r="E491" s="341"/>
    </row>
    <row r="492" spans="1:5" ht="18.75" customHeight="1">
      <c r="A492" s="28">
        <v>2060601</v>
      </c>
      <c r="B492" s="29" t="s">
        <v>364</v>
      </c>
      <c r="C492" s="354"/>
      <c r="D492" s="353"/>
      <c r="E492" s="25"/>
    </row>
    <row r="493" spans="1:5" ht="18.75" customHeight="1">
      <c r="A493" s="28">
        <v>2060602</v>
      </c>
      <c r="B493" s="29" t="s">
        <v>365</v>
      </c>
      <c r="C493" s="354"/>
      <c r="D493" s="353"/>
      <c r="E493" s="25"/>
    </row>
    <row r="494" spans="1:5" ht="18.75" customHeight="1">
      <c r="A494" s="28">
        <v>2060603</v>
      </c>
      <c r="B494" s="29" t="s">
        <v>366</v>
      </c>
      <c r="C494" s="354"/>
      <c r="D494" s="353"/>
      <c r="E494" s="25"/>
    </row>
    <row r="495" spans="1:5" ht="18.75" customHeight="1">
      <c r="A495" s="28">
        <v>2060699</v>
      </c>
      <c r="B495" s="29" t="s">
        <v>367</v>
      </c>
      <c r="C495" s="354"/>
      <c r="D495" s="353"/>
      <c r="E495" s="25"/>
    </row>
    <row r="496" spans="1:5" ht="18.75" customHeight="1">
      <c r="A496" s="26">
        <v>20607</v>
      </c>
      <c r="B496" s="27" t="s">
        <v>368</v>
      </c>
      <c r="C496" s="351">
        <f>SUM(C497:C502)</f>
        <v>0</v>
      </c>
      <c r="D496" s="352"/>
      <c r="E496" s="341"/>
    </row>
    <row r="497" spans="1:5" ht="18.75" customHeight="1">
      <c r="A497" s="28">
        <v>2060701</v>
      </c>
      <c r="B497" s="29" t="s">
        <v>341</v>
      </c>
      <c r="C497" s="354"/>
      <c r="D497" s="353"/>
      <c r="E497" s="25"/>
    </row>
    <row r="498" spans="1:5" ht="18.75" customHeight="1">
      <c r="A498" s="28">
        <v>2060702</v>
      </c>
      <c r="B498" s="29" t="s">
        <v>369</v>
      </c>
      <c r="C498" s="354"/>
      <c r="D498" s="353"/>
      <c r="E498" s="25"/>
    </row>
    <row r="499" spans="1:5" ht="18.75" customHeight="1">
      <c r="A499" s="28">
        <v>2060703</v>
      </c>
      <c r="B499" s="29" t="s">
        <v>370</v>
      </c>
      <c r="C499" s="354"/>
      <c r="D499" s="353"/>
      <c r="E499" s="25"/>
    </row>
    <row r="500" spans="1:5" ht="18.75" customHeight="1">
      <c r="A500" s="28">
        <v>2060704</v>
      </c>
      <c r="B500" s="29" t="s">
        <v>371</v>
      </c>
      <c r="C500" s="354"/>
      <c r="D500" s="353"/>
      <c r="E500" s="25"/>
    </row>
    <row r="501" spans="1:5" ht="18.75" customHeight="1">
      <c r="A501" s="28">
        <v>2060705</v>
      </c>
      <c r="B501" s="29" t="s">
        <v>372</v>
      </c>
      <c r="C501" s="354"/>
      <c r="D501" s="353"/>
      <c r="E501" s="25"/>
    </row>
    <row r="502" spans="1:5" ht="18.75" customHeight="1">
      <c r="A502" s="28">
        <v>2060799</v>
      </c>
      <c r="B502" s="29" t="s">
        <v>373</v>
      </c>
      <c r="C502" s="354"/>
      <c r="D502" s="353"/>
      <c r="E502" s="25"/>
    </row>
    <row r="503" spans="1:5" ht="18.75" customHeight="1">
      <c r="A503" s="26">
        <v>20608</v>
      </c>
      <c r="B503" s="27" t="s">
        <v>374</v>
      </c>
      <c r="C503" s="351">
        <f>SUM(C504:C506)</f>
        <v>0</v>
      </c>
      <c r="D503" s="352"/>
      <c r="E503" s="341"/>
    </row>
    <row r="504" spans="1:5" ht="18.75" customHeight="1">
      <c r="A504" s="28">
        <v>2060801</v>
      </c>
      <c r="B504" s="29" t="s">
        <v>375</v>
      </c>
      <c r="C504" s="354"/>
      <c r="D504" s="353"/>
      <c r="E504" s="25"/>
    </row>
    <row r="505" spans="1:5" ht="18.75" customHeight="1">
      <c r="A505" s="28">
        <v>2060802</v>
      </c>
      <c r="B505" s="29" t="s">
        <v>376</v>
      </c>
      <c r="C505" s="354"/>
      <c r="D505" s="353"/>
      <c r="E505" s="25"/>
    </row>
    <row r="506" spans="1:5" ht="18.75" customHeight="1">
      <c r="A506" s="28">
        <v>2060899</v>
      </c>
      <c r="B506" s="29" t="s">
        <v>377</v>
      </c>
      <c r="C506" s="354"/>
      <c r="D506" s="353"/>
      <c r="E506" s="25"/>
    </row>
    <row r="507" spans="1:5" ht="18.75" customHeight="1">
      <c r="A507" s="26">
        <v>20609</v>
      </c>
      <c r="B507" s="27" t="s">
        <v>378</v>
      </c>
      <c r="C507" s="351">
        <f>SUM(C508:C509)</f>
        <v>0</v>
      </c>
      <c r="D507" s="352"/>
      <c r="E507" s="341"/>
    </row>
    <row r="508" spans="1:5" ht="18.75" customHeight="1">
      <c r="A508" s="28">
        <v>2060901</v>
      </c>
      <c r="B508" s="29" t="s">
        <v>379</v>
      </c>
      <c r="C508" s="354"/>
      <c r="D508" s="353"/>
      <c r="E508" s="25"/>
    </row>
    <row r="509" spans="1:5" ht="18.75" customHeight="1">
      <c r="A509" s="28">
        <v>2060902</v>
      </c>
      <c r="B509" s="29" t="s">
        <v>380</v>
      </c>
      <c r="C509" s="354"/>
      <c r="D509" s="353"/>
      <c r="E509" s="25"/>
    </row>
    <row r="510" spans="1:5" ht="18.75" customHeight="1">
      <c r="A510" s="26">
        <v>20610</v>
      </c>
      <c r="B510" s="27" t="s">
        <v>381</v>
      </c>
      <c r="C510" s="351">
        <f>SUM(C511:C516)</f>
        <v>0</v>
      </c>
      <c r="D510" s="352"/>
      <c r="E510" s="341"/>
    </row>
    <row r="511" spans="1:5" ht="18.75" customHeight="1">
      <c r="A511" s="28">
        <v>2061001</v>
      </c>
      <c r="B511" s="29" t="s">
        <v>382</v>
      </c>
      <c r="C511" s="354"/>
      <c r="D511" s="353"/>
      <c r="E511" s="25"/>
    </row>
    <row r="512" spans="1:5" ht="18.75" customHeight="1">
      <c r="A512" s="28">
        <v>2061002</v>
      </c>
      <c r="B512" s="29" t="s">
        <v>383</v>
      </c>
      <c r="C512" s="354"/>
      <c r="D512" s="353"/>
      <c r="E512" s="25"/>
    </row>
    <row r="513" spans="1:5" ht="18.75" customHeight="1">
      <c r="A513" s="28">
        <v>2061003</v>
      </c>
      <c r="B513" s="29" t="s">
        <v>384</v>
      </c>
      <c r="C513" s="354"/>
      <c r="D513" s="353"/>
      <c r="E513" s="25"/>
    </row>
    <row r="514" spans="1:5" ht="18.75" customHeight="1">
      <c r="A514" s="28">
        <v>2061004</v>
      </c>
      <c r="B514" s="29" t="s">
        <v>385</v>
      </c>
      <c r="C514" s="354"/>
      <c r="D514" s="353"/>
      <c r="E514" s="25"/>
    </row>
    <row r="515" spans="1:5" ht="18.75" customHeight="1">
      <c r="A515" s="28">
        <v>2061005</v>
      </c>
      <c r="B515" s="29" t="s">
        <v>386</v>
      </c>
      <c r="C515" s="354"/>
      <c r="D515" s="353"/>
      <c r="E515" s="25"/>
    </row>
    <row r="516" spans="1:5" ht="18.75" customHeight="1">
      <c r="A516" s="28">
        <v>2061099</v>
      </c>
      <c r="B516" s="29" t="s">
        <v>387</v>
      </c>
      <c r="C516" s="354"/>
      <c r="D516" s="353"/>
      <c r="E516" s="25"/>
    </row>
    <row r="517" spans="1:5" ht="18.75" customHeight="1">
      <c r="A517" s="26">
        <v>20699</v>
      </c>
      <c r="B517" s="27" t="s">
        <v>388</v>
      </c>
      <c r="C517" s="351">
        <f>SUM(C518:C521)</f>
        <v>7695</v>
      </c>
      <c r="D517" s="352"/>
      <c r="E517" s="341"/>
    </row>
    <row r="518" spans="1:5" ht="18.75" customHeight="1">
      <c r="A518" s="28">
        <v>2069901</v>
      </c>
      <c r="B518" s="29" t="s">
        <v>389</v>
      </c>
      <c r="C518" s="355"/>
      <c r="D518" s="356"/>
      <c r="E518" s="342"/>
    </row>
    <row r="519" spans="1:5" ht="18.75" customHeight="1">
      <c r="A519" s="28">
        <v>2069902</v>
      </c>
      <c r="B519" s="29" t="s">
        <v>390</v>
      </c>
      <c r="C519" s="354"/>
      <c r="D519" s="353"/>
      <c r="E519" s="25"/>
    </row>
    <row r="520" spans="1:5" ht="18.75" customHeight="1">
      <c r="A520" s="28">
        <v>2069903</v>
      </c>
      <c r="B520" s="29" t="s">
        <v>391</v>
      </c>
      <c r="C520" s="354"/>
      <c r="D520" s="353"/>
      <c r="E520" s="25"/>
    </row>
    <row r="521" spans="1:5" ht="18.75" customHeight="1">
      <c r="A521" s="28">
        <v>2069999</v>
      </c>
      <c r="B521" s="29" t="s">
        <v>388</v>
      </c>
      <c r="C521" s="212">
        <v>7695</v>
      </c>
      <c r="D521" s="353">
        <v>3585</v>
      </c>
      <c r="E521" s="25"/>
    </row>
    <row r="522" spans="1:5" ht="18.75" customHeight="1">
      <c r="A522" s="334">
        <v>207</v>
      </c>
      <c r="B522" s="335" t="s">
        <v>392</v>
      </c>
      <c r="C522" s="350">
        <f>C523+C539+C547+C558+C567+C572+C579+C585+C588</f>
        <v>3882</v>
      </c>
      <c r="D522" s="350">
        <f>SUM(D523:D591)</f>
        <v>595</v>
      </c>
      <c r="E522" s="343"/>
    </row>
    <row r="523" spans="1:5" ht="18.75" customHeight="1">
      <c r="A523" s="26">
        <v>20701</v>
      </c>
      <c r="B523" s="27" t="s">
        <v>393</v>
      </c>
      <c r="C523" s="351">
        <f>SUM(C524:C538)</f>
        <v>2944</v>
      </c>
      <c r="D523" s="352"/>
      <c r="E523" s="341"/>
    </row>
    <row r="524" spans="1:5" ht="18.75" customHeight="1">
      <c r="A524" s="28">
        <v>2070101</v>
      </c>
      <c r="B524" s="29" t="s">
        <v>59</v>
      </c>
      <c r="C524" s="213">
        <v>1954</v>
      </c>
      <c r="D524" s="353"/>
      <c r="E524" s="25"/>
    </row>
    <row r="525" spans="1:5" ht="18.75" customHeight="1">
      <c r="A525" s="28">
        <v>2070102</v>
      </c>
      <c r="B525" s="29" t="s">
        <v>60</v>
      </c>
      <c r="C525" s="354"/>
      <c r="D525" s="353"/>
      <c r="E525" s="25"/>
    </row>
    <row r="526" spans="1:5" ht="18.75" customHeight="1">
      <c r="A526" s="28">
        <v>2070103</v>
      </c>
      <c r="B526" s="29" t="s">
        <v>61</v>
      </c>
      <c r="C526" s="354"/>
      <c r="D526" s="353"/>
      <c r="E526" s="25"/>
    </row>
    <row r="527" spans="1:5" ht="18.75" customHeight="1">
      <c r="A527" s="28">
        <v>2070104</v>
      </c>
      <c r="B527" s="29" t="s">
        <v>394</v>
      </c>
      <c r="C527" s="354"/>
      <c r="D527" s="353"/>
      <c r="E527" s="25"/>
    </row>
    <row r="528" spans="1:5" ht="18.75" customHeight="1">
      <c r="A528" s="28">
        <v>2070105</v>
      </c>
      <c r="B528" s="29" t="s">
        <v>395</v>
      </c>
      <c r="C528" s="354"/>
      <c r="D528" s="353"/>
      <c r="E528" s="25"/>
    </row>
    <row r="529" spans="1:5" ht="18.75" customHeight="1">
      <c r="A529" s="28">
        <v>2070106</v>
      </c>
      <c r="B529" s="29" t="s">
        <v>396</v>
      </c>
      <c r="C529" s="354"/>
      <c r="D529" s="353"/>
      <c r="E529" s="25"/>
    </row>
    <row r="530" spans="1:5" ht="18.75" customHeight="1">
      <c r="A530" s="28">
        <v>2070107</v>
      </c>
      <c r="B530" s="29" t="s">
        <v>397</v>
      </c>
      <c r="C530" s="354"/>
      <c r="D530" s="353"/>
      <c r="E530" s="25"/>
    </row>
    <row r="531" spans="1:5" ht="18.75" customHeight="1">
      <c r="A531" s="28">
        <v>2070108</v>
      </c>
      <c r="B531" s="29" t="s">
        <v>398</v>
      </c>
      <c r="C531" s="354"/>
      <c r="D531" s="353"/>
      <c r="E531" s="25"/>
    </row>
    <row r="532" spans="1:5" ht="18.75" customHeight="1">
      <c r="A532" s="28">
        <v>2070109</v>
      </c>
      <c r="B532" s="29" t="s">
        <v>399</v>
      </c>
      <c r="C532" s="354"/>
      <c r="D532" s="353"/>
      <c r="E532" s="25"/>
    </row>
    <row r="533" spans="1:5" ht="18.75" customHeight="1">
      <c r="A533" s="28">
        <v>2070110</v>
      </c>
      <c r="B533" s="29" t="s">
        <v>400</v>
      </c>
      <c r="C533" s="354"/>
      <c r="D533" s="353"/>
      <c r="E533" s="25"/>
    </row>
    <row r="534" spans="1:5" ht="18.75" customHeight="1">
      <c r="A534" s="28">
        <v>2070111</v>
      </c>
      <c r="B534" s="29" t="s">
        <v>401</v>
      </c>
      <c r="C534" s="354"/>
      <c r="D534" s="353"/>
      <c r="E534" s="25"/>
    </row>
    <row r="535" spans="1:5" ht="18.75" customHeight="1">
      <c r="A535" s="28">
        <v>2070112</v>
      </c>
      <c r="B535" s="29" t="s">
        <v>402</v>
      </c>
      <c r="C535" s="354"/>
      <c r="D535" s="353"/>
      <c r="E535" s="25"/>
    </row>
    <row r="536" spans="1:5" ht="18.75" customHeight="1">
      <c r="A536" s="28">
        <v>2070113</v>
      </c>
      <c r="B536" s="29" t="s">
        <v>403</v>
      </c>
      <c r="C536" s="354"/>
      <c r="D536" s="353"/>
      <c r="E536" s="25"/>
    </row>
    <row r="537" spans="1:5" ht="18.75" customHeight="1">
      <c r="A537" s="28">
        <v>2070114</v>
      </c>
      <c r="B537" s="29" t="s">
        <v>404</v>
      </c>
      <c r="C537" s="354"/>
      <c r="D537" s="353"/>
      <c r="E537" s="25"/>
    </row>
    <row r="538" spans="1:5" ht="18.75" customHeight="1">
      <c r="A538" s="28">
        <v>2070199</v>
      </c>
      <c r="B538" s="29" t="s">
        <v>405</v>
      </c>
      <c r="C538" s="214">
        <v>990</v>
      </c>
      <c r="D538" s="353"/>
      <c r="E538" s="25"/>
    </row>
    <row r="539" spans="1:5" ht="18.75" customHeight="1">
      <c r="A539" s="26">
        <v>20702</v>
      </c>
      <c r="B539" s="27" t="s">
        <v>406</v>
      </c>
      <c r="C539" s="351">
        <f>SUM(C540:C546)</f>
        <v>50</v>
      </c>
      <c r="D539" s="352"/>
      <c r="E539" s="341"/>
    </row>
    <row r="540" spans="1:5" ht="18.75" customHeight="1">
      <c r="A540" s="28">
        <v>2070201</v>
      </c>
      <c r="B540" s="29" t="s">
        <v>59</v>
      </c>
      <c r="C540" s="354"/>
      <c r="D540" s="353"/>
      <c r="E540" s="25"/>
    </row>
    <row r="541" spans="1:5" ht="18.75" customHeight="1">
      <c r="A541" s="28">
        <v>2070202</v>
      </c>
      <c r="B541" s="29" t="s">
        <v>60</v>
      </c>
      <c r="C541" s="354"/>
      <c r="D541" s="353"/>
      <c r="E541" s="25"/>
    </row>
    <row r="542" spans="1:5" ht="18.75" customHeight="1">
      <c r="A542" s="28">
        <v>2070203</v>
      </c>
      <c r="B542" s="29" t="s">
        <v>61</v>
      </c>
      <c r="C542" s="354"/>
      <c r="D542" s="353"/>
      <c r="E542" s="25"/>
    </row>
    <row r="543" spans="1:5" ht="18.75" customHeight="1">
      <c r="A543" s="28">
        <v>2070204</v>
      </c>
      <c r="B543" s="29" t="s">
        <v>407</v>
      </c>
      <c r="C543" s="215">
        <v>50</v>
      </c>
      <c r="D543" s="353"/>
      <c r="E543" s="25"/>
    </row>
    <row r="544" spans="1:5" ht="18.75" customHeight="1">
      <c r="A544" s="28">
        <v>2070205</v>
      </c>
      <c r="B544" s="29" t="s">
        <v>408</v>
      </c>
      <c r="C544" s="354"/>
      <c r="D544" s="353"/>
      <c r="E544" s="25"/>
    </row>
    <row r="545" spans="1:5" ht="18.75" customHeight="1">
      <c r="A545" s="28">
        <v>2070206</v>
      </c>
      <c r="B545" s="29" t="s">
        <v>409</v>
      </c>
      <c r="C545" s="354"/>
      <c r="D545" s="353"/>
      <c r="E545" s="25"/>
    </row>
    <row r="546" spans="1:5" ht="18.75" customHeight="1">
      <c r="A546" s="28">
        <v>2070299</v>
      </c>
      <c r="B546" s="29" t="s">
        <v>410</v>
      </c>
      <c r="C546" s="354"/>
      <c r="D546" s="353"/>
      <c r="E546" s="25"/>
    </row>
    <row r="547" spans="1:5" ht="18.75" customHeight="1">
      <c r="A547" s="26">
        <v>20703</v>
      </c>
      <c r="B547" s="27" t="s">
        <v>411</v>
      </c>
      <c r="C547" s="351">
        <f>SUM(C548:C557)</f>
        <v>203</v>
      </c>
      <c r="D547" s="352"/>
      <c r="E547" s="341"/>
    </row>
    <row r="548" spans="1:5" ht="18.75" customHeight="1">
      <c r="A548" s="28">
        <v>2070301</v>
      </c>
      <c r="B548" s="29" t="s">
        <v>59</v>
      </c>
      <c r="C548" s="216">
        <v>148</v>
      </c>
      <c r="D548" s="353"/>
      <c r="E548" s="25"/>
    </row>
    <row r="549" spans="1:5" ht="18.75" customHeight="1">
      <c r="A549" s="28">
        <v>2070302</v>
      </c>
      <c r="B549" s="29" t="s">
        <v>60</v>
      </c>
      <c r="C549" s="354"/>
      <c r="D549" s="353"/>
      <c r="E549" s="25"/>
    </row>
    <row r="550" spans="1:5" ht="18.75" customHeight="1">
      <c r="A550" s="28">
        <v>2070303</v>
      </c>
      <c r="B550" s="29" t="s">
        <v>61</v>
      </c>
      <c r="C550" s="354"/>
      <c r="D550" s="353"/>
      <c r="E550" s="25"/>
    </row>
    <row r="551" spans="1:5" ht="18.75" customHeight="1">
      <c r="A551" s="28">
        <v>2070304</v>
      </c>
      <c r="B551" s="29" t="s">
        <v>412</v>
      </c>
      <c r="C551" s="217"/>
      <c r="D551" s="353"/>
      <c r="E551" s="25"/>
    </row>
    <row r="552" spans="1:5" ht="18.75" customHeight="1">
      <c r="A552" s="28">
        <v>2070305</v>
      </c>
      <c r="B552" s="29" t="s">
        <v>413</v>
      </c>
      <c r="C552" s="217">
        <v>20</v>
      </c>
      <c r="D552" s="353"/>
      <c r="E552" s="25"/>
    </row>
    <row r="553" spans="1:5" ht="18.75" customHeight="1">
      <c r="A553" s="28">
        <v>2070306</v>
      </c>
      <c r="B553" s="29" t="s">
        <v>414</v>
      </c>
      <c r="C553" s="354"/>
      <c r="D553" s="353"/>
      <c r="E553" s="25"/>
    </row>
    <row r="554" spans="1:5" ht="18.75" customHeight="1">
      <c r="A554" s="28">
        <v>2070307</v>
      </c>
      <c r="B554" s="29" t="s">
        <v>415</v>
      </c>
      <c r="C554" s="218">
        <v>10</v>
      </c>
      <c r="D554" s="353"/>
      <c r="E554" s="25"/>
    </row>
    <row r="555" spans="1:5" ht="18.75" customHeight="1">
      <c r="A555" s="28">
        <v>2070308</v>
      </c>
      <c r="B555" s="29" t="s">
        <v>416</v>
      </c>
      <c r="C555" s="218">
        <v>10</v>
      </c>
      <c r="D555" s="353"/>
      <c r="E555" s="25"/>
    </row>
    <row r="556" spans="1:5" ht="18.75" customHeight="1">
      <c r="A556" s="28">
        <v>2070309</v>
      </c>
      <c r="B556" s="29" t="s">
        <v>417</v>
      </c>
      <c r="C556" s="354"/>
      <c r="D556" s="353"/>
      <c r="E556" s="25"/>
    </row>
    <row r="557" spans="1:5" ht="18.75" customHeight="1">
      <c r="A557" s="28">
        <v>2070399</v>
      </c>
      <c r="B557" s="29" t="s">
        <v>418</v>
      </c>
      <c r="C557" s="219">
        <v>15</v>
      </c>
      <c r="D557" s="353"/>
      <c r="E557" s="25"/>
    </row>
    <row r="558" spans="1:5" ht="18.75" customHeight="1">
      <c r="A558" s="26">
        <v>20706</v>
      </c>
      <c r="B558" s="27" t="s">
        <v>419</v>
      </c>
      <c r="C558" s="351">
        <f>SUM(C559:C566)</f>
        <v>0</v>
      </c>
      <c r="D558" s="352"/>
      <c r="E558" s="341"/>
    </row>
    <row r="559" spans="1:5" ht="18.75" customHeight="1">
      <c r="A559" s="28">
        <v>2070601</v>
      </c>
      <c r="B559" s="29" t="s">
        <v>59</v>
      </c>
      <c r="C559" s="354"/>
      <c r="D559" s="353"/>
      <c r="E559" s="25"/>
    </row>
    <row r="560" spans="1:5" ht="18.75" customHeight="1">
      <c r="A560" s="28">
        <v>2070602</v>
      </c>
      <c r="B560" s="29" t="s">
        <v>60</v>
      </c>
      <c r="C560" s="354"/>
      <c r="D560" s="353"/>
      <c r="E560" s="25"/>
    </row>
    <row r="561" spans="1:5" ht="18.75" customHeight="1">
      <c r="A561" s="28">
        <v>2070603</v>
      </c>
      <c r="B561" s="29" t="s">
        <v>61</v>
      </c>
      <c r="C561" s="354"/>
      <c r="D561" s="353"/>
      <c r="E561" s="25"/>
    </row>
    <row r="562" spans="1:5" ht="18.75" customHeight="1">
      <c r="A562" s="28">
        <v>2070604</v>
      </c>
      <c r="B562" s="29" t="s">
        <v>420</v>
      </c>
      <c r="C562" s="354"/>
      <c r="D562" s="353"/>
      <c r="E562" s="25"/>
    </row>
    <row r="563" spans="1:5" ht="18.75" customHeight="1">
      <c r="A563" s="28">
        <v>2070605</v>
      </c>
      <c r="B563" s="29" t="s">
        <v>421</v>
      </c>
      <c r="C563" s="354"/>
      <c r="D563" s="353"/>
      <c r="E563" s="25"/>
    </row>
    <row r="564" spans="1:5" ht="18.75" customHeight="1">
      <c r="A564" s="28">
        <v>2070606</v>
      </c>
      <c r="B564" s="29" t="s">
        <v>422</v>
      </c>
      <c r="C564" s="354"/>
      <c r="D564" s="353"/>
      <c r="E564" s="25"/>
    </row>
    <row r="565" spans="1:5" ht="18.75" customHeight="1">
      <c r="A565" s="28">
        <v>2070607</v>
      </c>
      <c r="B565" s="29" t="s">
        <v>423</v>
      </c>
      <c r="C565" s="354"/>
      <c r="D565" s="353"/>
      <c r="E565" s="25"/>
    </row>
    <row r="566" spans="1:5" ht="18.75" customHeight="1">
      <c r="A566" s="28">
        <v>2070699</v>
      </c>
      <c r="B566" s="29" t="s">
        <v>424</v>
      </c>
      <c r="C566" s="354"/>
      <c r="D566" s="353"/>
      <c r="E566" s="25"/>
    </row>
    <row r="567" spans="1:5" ht="18.75" customHeight="1">
      <c r="A567" s="26">
        <v>20707</v>
      </c>
      <c r="B567" s="27" t="s">
        <v>425</v>
      </c>
      <c r="C567" s="351">
        <f>SUM(C568:C571)</f>
        <v>0</v>
      </c>
      <c r="D567" s="352"/>
      <c r="E567" s="341"/>
    </row>
    <row r="568" spans="1:5" ht="18.75" customHeight="1">
      <c r="A568" s="28">
        <v>2070701</v>
      </c>
      <c r="B568" s="29" t="s">
        <v>426</v>
      </c>
      <c r="C568" s="354"/>
      <c r="D568" s="353"/>
      <c r="E568" s="25"/>
    </row>
    <row r="569" spans="1:5" ht="18.75" customHeight="1">
      <c r="A569" s="28">
        <v>2070702</v>
      </c>
      <c r="B569" s="29" t="s">
        <v>427</v>
      </c>
      <c r="C569" s="354"/>
      <c r="D569" s="353"/>
      <c r="E569" s="25"/>
    </row>
    <row r="570" spans="1:5" ht="18.75" customHeight="1">
      <c r="A570" s="28">
        <v>2070703</v>
      </c>
      <c r="B570" s="29" t="s">
        <v>428</v>
      </c>
      <c r="C570" s="354"/>
      <c r="D570" s="353"/>
      <c r="E570" s="25"/>
    </row>
    <row r="571" spans="1:5" ht="18.75" customHeight="1">
      <c r="A571" s="28">
        <v>2070799</v>
      </c>
      <c r="B571" s="29" t="s">
        <v>429</v>
      </c>
      <c r="C571" s="354"/>
      <c r="D571" s="353"/>
      <c r="E571" s="25"/>
    </row>
    <row r="572" spans="1:5" ht="18.75" customHeight="1">
      <c r="A572" s="26">
        <v>20708</v>
      </c>
      <c r="B572" s="27" t="s">
        <v>430</v>
      </c>
      <c r="C572" s="351">
        <f>SUM(C573:C578)</f>
        <v>90</v>
      </c>
      <c r="D572" s="352"/>
      <c r="E572" s="341"/>
    </row>
    <row r="573" spans="1:5" ht="18.75" customHeight="1">
      <c r="A573" s="28">
        <v>2070801</v>
      </c>
      <c r="B573" s="29" t="s">
        <v>59</v>
      </c>
      <c r="C573" s="354"/>
      <c r="D573" s="353"/>
      <c r="E573" s="25"/>
    </row>
    <row r="574" spans="1:5" ht="18.75" customHeight="1">
      <c r="A574" s="28">
        <v>2070802</v>
      </c>
      <c r="B574" s="29" t="s">
        <v>60</v>
      </c>
      <c r="C574" s="354"/>
      <c r="D574" s="353"/>
      <c r="E574" s="25"/>
    </row>
    <row r="575" spans="1:5" ht="18.75" customHeight="1">
      <c r="A575" s="28">
        <v>2070803</v>
      </c>
      <c r="B575" s="29" t="s">
        <v>61</v>
      </c>
      <c r="C575" s="354"/>
      <c r="D575" s="353"/>
      <c r="E575" s="25"/>
    </row>
    <row r="576" spans="1:5" ht="18.75" customHeight="1">
      <c r="A576" s="28">
        <v>2070804</v>
      </c>
      <c r="B576" s="29" t="s">
        <v>431</v>
      </c>
      <c r="C576" s="354"/>
      <c r="D576" s="353"/>
      <c r="E576" s="25"/>
    </row>
    <row r="577" spans="1:5" ht="18.75" customHeight="1">
      <c r="A577" s="28">
        <v>2070805</v>
      </c>
      <c r="B577" s="29" t="s">
        <v>432</v>
      </c>
      <c r="C577" s="354"/>
      <c r="D577" s="353"/>
      <c r="E577" s="25"/>
    </row>
    <row r="578" spans="1:5" ht="18.75" customHeight="1">
      <c r="A578" s="28">
        <v>2070899</v>
      </c>
      <c r="B578" s="29" t="s">
        <v>433</v>
      </c>
      <c r="C578" s="354">
        <v>90</v>
      </c>
      <c r="D578" s="353"/>
      <c r="E578" s="25"/>
    </row>
    <row r="579" spans="1:5" ht="18.75" customHeight="1">
      <c r="A579" s="26">
        <v>20709</v>
      </c>
      <c r="B579" s="27" t="s">
        <v>434</v>
      </c>
      <c r="C579" s="351">
        <f>SUM(C580:C584)</f>
        <v>0</v>
      </c>
      <c r="D579" s="352"/>
      <c r="E579" s="341"/>
    </row>
    <row r="580" spans="1:5" ht="18.75" customHeight="1">
      <c r="A580" s="28">
        <v>2070901</v>
      </c>
      <c r="B580" s="29" t="s">
        <v>435</v>
      </c>
      <c r="C580" s="354"/>
      <c r="D580" s="353"/>
      <c r="E580" s="25"/>
    </row>
    <row r="581" spans="1:5" ht="18.75" customHeight="1">
      <c r="A581" s="28">
        <v>2070902</v>
      </c>
      <c r="B581" s="29" t="s">
        <v>436</v>
      </c>
      <c r="C581" s="354"/>
      <c r="D581" s="353"/>
      <c r="E581" s="25"/>
    </row>
    <row r="582" spans="1:5" ht="18.75" customHeight="1">
      <c r="A582" s="28">
        <v>2070903</v>
      </c>
      <c r="B582" s="29" t="s">
        <v>437</v>
      </c>
      <c r="C582" s="354"/>
      <c r="D582" s="353"/>
      <c r="E582" s="25"/>
    </row>
    <row r="583" spans="1:5" ht="18.75" customHeight="1">
      <c r="A583" s="28">
        <v>2070904</v>
      </c>
      <c r="B583" s="29" t="s">
        <v>438</v>
      </c>
      <c r="C583" s="354"/>
      <c r="D583" s="353"/>
      <c r="E583" s="25"/>
    </row>
    <row r="584" spans="1:5" ht="18.75" customHeight="1">
      <c r="A584" s="28">
        <v>2070999</v>
      </c>
      <c r="B584" s="29" t="s">
        <v>439</v>
      </c>
      <c r="C584" s="354"/>
      <c r="D584" s="353"/>
      <c r="E584" s="25"/>
    </row>
    <row r="585" spans="1:5" ht="18.75" customHeight="1">
      <c r="A585" s="26">
        <v>20710</v>
      </c>
      <c r="B585" s="27" t="s">
        <v>440</v>
      </c>
      <c r="C585" s="351">
        <f>SUM(C586:C587)</f>
        <v>0</v>
      </c>
      <c r="D585" s="352"/>
      <c r="E585" s="341"/>
    </row>
    <row r="586" spans="1:5" ht="18.75" customHeight="1">
      <c r="A586" s="28">
        <v>2071001</v>
      </c>
      <c r="B586" s="29" t="s">
        <v>441</v>
      </c>
      <c r="C586" s="354"/>
      <c r="D586" s="353"/>
      <c r="E586" s="25"/>
    </row>
    <row r="587" spans="1:5" ht="18.75" customHeight="1">
      <c r="A587" s="28">
        <v>2071099</v>
      </c>
      <c r="B587" s="391" t="s">
        <v>442</v>
      </c>
      <c r="C587" s="354"/>
      <c r="D587" s="353"/>
      <c r="E587" s="25"/>
    </row>
    <row r="588" spans="1:5" ht="18.75" customHeight="1">
      <c r="A588" s="26">
        <v>20799</v>
      </c>
      <c r="B588" s="27" t="s">
        <v>443</v>
      </c>
      <c r="C588" s="351">
        <f>SUM(C589:C591)</f>
        <v>595</v>
      </c>
      <c r="D588" s="352"/>
      <c r="E588" s="341"/>
    </row>
    <row r="589" spans="1:5" ht="18.75" customHeight="1">
      <c r="A589" s="28">
        <v>2079902</v>
      </c>
      <c r="B589" s="29" t="s">
        <v>444</v>
      </c>
      <c r="C589" s="354"/>
      <c r="D589" s="353"/>
      <c r="E589" s="25"/>
    </row>
    <row r="590" spans="1:5" ht="18.75" customHeight="1">
      <c r="A590" s="28">
        <v>2079903</v>
      </c>
      <c r="B590" s="29" t="s">
        <v>445</v>
      </c>
      <c r="C590" s="354"/>
      <c r="D590" s="353"/>
      <c r="E590" s="25"/>
    </row>
    <row r="591" spans="1:5" ht="18.75" customHeight="1">
      <c r="A591" s="28">
        <v>2079999</v>
      </c>
      <c r="B591" s="29" t="s">
        <v>1876</v>
      </c>
      <c r="C591" s="220">
        <v>595</v>
      </c>
      <c r="D591" s="353">
        <v>595</v>
      </c>
      <c r="E591" s="25"/>
    </row>
    <row r="592" spans="1:5" ht="18.75" customHeight="1">
      <c r="A592" s="334">
        <v>208</v>
      </c>
      <c r="B592" s="335" t="s">
        <v>446</v>
      </c>
      <c r="C592" s="350">
        <f>C593+C607+C615+C618+C627+C631+C641+C649+C656+C664+C673+C678+C681+C684+C687+C691+C695+C698+C701+C705+C710+C718+C721</f>
        <v>105123</v>
      </c>
      <c r="D592" s="350">
        <f>SUM(D593,D593:D722)</f>
        <v>2089</v>
      </c>
      <c r="E592" s="343"/>
    </row>
    <row r="593" spans="1:5" ht="18.75" customHeight="1">
      <c r="A593" s="26">
        <v>20801</v>
      </c>
      <c r="B593" s="27" t="s">
        <v>447</v>
      </c>
      <c r="C593" s="351">
        <f>SUM(C594:C606)</f>
        <v>898</v>
      </c>
      <c r="D593" s="352"/>
      <c r="E593" s="341"/>
    </row>
    <row r="594" spans="1:5" ht="18.75" customHeight="1">
      <c r="A594" s="28">
        <v>2080101</v>
      </c>
      <c r="B594" s="29" t="s">
        <v>59</v>
      </c>
      <c r="C594" s="221">
        <v>354</v>
      </c>
      <c r="D594" s="353"/>
      <c r="E594" s="25"/>
    </row>
    <row r="595" spans="1:5" ht="18.75" customHeight="1">
      <c r="A595" s="28">
        <v>2080102</v>
      </c>
      <c r="B595" s="29" t="s">
        <v>60</v>
      </c>
      <c r="C595" s="354"/>
      <c r="D595" s="353"/>
      <c r="E595" s="25"/>
    </row>
    <row r="596" spans="1:5" ht="18.75" customHeight="1">
      <c r="A596" s="28">
        <v>2080103</v>
      </c>
      <c r="B596" s="29" t="s">
        <v>61</v>
      </c>
      <c r="C596" s="354"/>
      <c r="D596" s="353"/>
      <c r="E596" s="25"/>
    </row>
    <row r="597" spans="1:5" ht="18.75" customHeight="1">
      <c r="A597" s="28">
        <v>2080104</v>
      </c>
      <c r="B597" s="29" t="s">
        <v>448</v>
      </c>
      <c r="C597" s="354"/>
      <c r="D597" s="353"/>
      <c r="E597" s="25"/>
    </row>
    <row r="598" spans="1:5" ht="18.75" customHeight="1">
      <c r="A598" s="28">
        <v>2080105</v>
      </c>
      <c r="B598" s="29" t="s">
        <v>449</v>
      </c>
      <c r="C598" s="354">
        <v>53</v>
      </c>
      <c r="D598" s="353"/>
      <c r="E598" s="25"/>
    </row>
    <row r="599" spans="1:5" ht="18.75" customHeight="1">
      <c r="A599" s="28">
        <v>2080106</v>
      </c>
      <c r="B599" s="29" t="s">
        <v>450</v>
      </c>
      <c r="C599" s="222">
        <v>225</v>
      </c>
      <c r="D599" s="353"/>
      <c r="E599" s="25"/>
    </row>
    <row r="600" spans="1:5" ht="18.75" customHeight="1">
      <c r="A600" s="28">
        <v>2080107</v>
      </c>
      <c r="B600" s="29" t="s">
        <v>451</v>
      </c>
      <c r="C600" s="222">
        <v>266</v>
      </c>
      <c r="D600" s="353"/>
      <c r="E600" s="25"/>
    </row>
    <row r="601" spans="1:5" ht="18.75" customHeight="1">
      <c r="A601" s="28">
        <v>2080108</v>
      </c>
      <c r="B601" s="29" t="s">
        <v>102</v>
      </c>
      <c r="C601" s="354"/>
      <c r="D601" s="353"/>
      <c r="E601" s="25"/>
    </row>
    <row r="602" spans="1:5" ht="18.75" customHeight="1">
      <c r="A602" s="28">
        <v>2080109</v>
      </c>
      <c r="B602" s="29" t="s">
        <v>452</v>
      </c>
      <c r="C602" s="354"/>
      <c r="D602" s="353"/>
      <c r="E602" s="25"/>
    </row>
    <row r="603" spans="1:5" ht="18.75" customHeight="1">
      <c r="A603" s="28">
        <v>2080110</v>
      </c>
      <c r="B603" s="29" t="s">
        <v>453</v>
      </c>
      <c r="C603" s="354"/>
      <c r="D603" s="353"/>
      <c r="E603" s="25"/>
    </row>
    <row r="604" spans="1:5" ht="18.75" customHeight="1">
      <c r="A604" s="28">
        <v>2080111</v>
      </c>
      <c r="B604" s="29" t="s">
        <v>454</v>
      </c>
      <c r="C604" s="354"/>
      <c r="D604" s="353"/>
      <c r="E604" s="25"/>
    </row>
    <row r="605" spans="1:5" ht="18.75" customHeight="1">
      <c r="A605" s="28">
        <v>2080112</v>
      </c>
      <c r="B605" s="29" t="s">
        <v>455</v>
      </c>
      <c r="C605" s="354"/>
      <c r="D605" s="353"/>
      <c r="E605" s="25"/>
    </row>
    <row r="606" spans="1:5" ht="18.75" customHeight="1">
      <c r="A606" s="28">
        <v>2080199</v>
      </c>
      <c r="B606" s="29" t="s">
        <v>456</v>
      </c>
      <c r="C606" s="354"/>
      <c r="D606" s="353"/>
      <c r="E606" s="25"/>
    </row>
    <row r="607" spans="1:5" ht="18.75" customHeight="1">
      <c r="A607" s="26">
        <v>20802</v>
      </c>
      <c r="B607" s="27" t="s">
        <v>457</v>
      </c>
      <c r="C607" s="351">
        <f>SUM(C608:C614)</f>
        <v>2385</v>
      </c>
      <c r="D607" s="352"/>
      <c r="E607" s="341"/>
    </row>
    <row r="608" spans="1:5" ht="18.75" customHeight="1">
      <c r="A608" s="28">
        <v>2080201</v>
      </c>
      <c r="B608" s="29" t="s">
        <v>59</v>
      </c>
      <c r="C608" s="223">
        <v>373</v>
      </c>
      <c r="D608" s="353"/>
      <c r="E608" s="25"/>
    </row>
    <row r="609" spans="1:5" ht="18.75" customHeight="1">
      <c r="A609" s="28">
        <v>2080202</v>
      </c>
      <c r="B609" s="29" t="s">
        <v>60</v>
      </c>
      <c r="C609" s="354"/>
      <c r="D609" s="353"/>
      <c r="E609" s="25"/>
    </row>
    <row r="610" spans="1:5" ht="18.75" customHeight="1">
      <c r="A610" s="28">
        <v>2080203</v>
      </c>
      <c r="B610" s="29" t="s">
        <v>61</v>
      </c>
      <c r="C610" s="354"/>
      <c r="D610" s="353"/>
      <c r="E610" s="25"/>
    </row>
    <row r="611" spans="1:5" ht="18.75" customHeight="1">
      <c r="A611" s="28">
        <v>2080206</v>
      </c>
      <c r="B611" s="94" t="s">
        <v>1446</v>
      </c>
      <c r="C611" s="224"/>
      <c r="D611" s="353"/>
      <c r="E611" s="25"/>
    </row>
    <row r="612" spans="1:5" ht="18.75" customHeight="1">
      <c r="A612" s="28">
        <v>2080207</v>
      </c>
      <c r="B612" s="29" t="s">
        <v>458</v>
      </c>
      <c r="C612" s="354"/>
      <c r="D612" s="353"/>
      <c r="E612" s="25"/>
    </row>
    <row r="613" spans="1:5" ht="18.75" customHeight="1">
      <c r="A613" s="28">
        <v>2080208</v>
      </c>
      <c r="B613" s="94" t="s">
        <v>1447</v>
      </c>
      <c r="C613" s="225"/>
      <c r="D613" s="353"/>
      <c r="E613" s="25"/>
    </row>
    <row r="614" spans="1:5" ht="18.75" customHeight="1">
      <c r="A614" s="28">
        <v>2080299</v>
      </c>
      <c r="B614" s="29" t="s">
        <v>459</v>
      </c>
      <c r="C614" s="225">
        <v>2012</v>
      </c>
      <c r="D614" s="353"/>
      <c r="E614" s="25"/>
    </row>
    <row r="615" spans="1:5" ht="18.75" customHeight="1">
      <c r="A615" s="26">
        <v>20804</v>
      </c>
      <c r="B615" s="27" t="s">
        <v>460</v>
      </c>
      <c r="C615" s="351">
        <f>SUM(C616:C617)</f>
        <v>0</v>
      </c>
      <c r="D615" s="352"/>
      <c r="E615" s="341"/>
    </row>
    <row r="616" spans="1:5" ht="18.75" customHeight="1">
      <c r="A616" s="28">
        <v>2080402</v>
      </c>
      <c r="B616" s="29" t="s">
        <v>461</v>
      </c>
      <c r="C616" s="354"/>
      <c r="D616" s="353"/>
      <c r="E616" s="25"/>
    </row>
    <row r="617" spans="1:5" ht="18.75" customHeight="1">
      <c r="A617" s="28">
        <v>2080451</v>
      </c>
      <c r="B617" s="29" t="s">
        <v>462</v>
      </c>
      <c r="C617" s="354"/>
      <c r="D617" s="353"/>
      <c r="E617" s="25"/>
    </row>
    <row r="618" spans="1:5" ht="18.75" customHeight="1">
      <c r="A618" s="26">
        <v>20805</v>
      </c>
      <c r="B618" s="27" t="s">
        <v>463</v>
      </c>
      <c r="C618" s="351">
        <f>SUM(C619:C626)</f>
        <v>52390</v>
      </c>
      <c r="D618" s="352"/>
      <c r="E618" s="341"/>
    </row>
    <row r="619" spans="1:5" ht="18.75" customHeight="1">
      <c r="A619" s="28">
        <v>2080501</v>
      </c>
      <c r="B619" s="29" t="s">
        <v>464</v>
      </c>
      <c r="C619" s="226"/>
      <c r="D619" s="353"/>
      <c r="E619" s="25"/>
    </row>
    <row r="620" spans="1:5" ht="18.75" customHeight="1">
      <c r="A620" s="28">
        <v>2080502</v>
      </c>
      <c r="B620" s="29" t="s">
        <v>465</v>
      </c>
      <c r="C620" s="226">
        <v>130</v>
      </c>
      <c r="D620" s="353"/>
      <c r="E620" s="25"/>
    </row>
    <row r="621" spans="1:5" ht="18.75" customHeight="1">
      <c r="A621" s="28">
        <v>2080503</v>
      </c>
      <c r="B621" s="29" t="s">
        <v>466</v>
      </c>
      <c r="C621" s="354"/>
      <c r="D621" s="353"/>
      <c r="E621" s="25"/>
    </row>
    <row r="622" spans="1:5" ht="18.75" customHeight="1">
      <c r="A622" s="28">
        <v>2080504</v>
      </c>
      <c r="B622" s="29" t="s">
        <v>467</v>
      </c>
      <c r="C622" s="354"/>
      <c r="D622" s="353"/>
      <c r="E622" s="25"/>
    </row>
    <row r="623" spans="1:5" ht="18.75" customHeight="1">
      <c r="A623" s="28">
        <v>2080505</v>
      </c>
      <c r="B623" s="29" t="s">
        <v>468</v>
      </c>
      <c r="C623" s="227">
        <v>5546</v>
      </c>
      <c r="D623" s="353"/>
      <c r="E623" s="25"/>
    </row>
    <row r="624" spans="1:5" ht="18.75" customHeight="1">
      <c r="A624" s="28">
        <v>2080506</v>
      </c>
      <c r="B624" s="29" t="s">
        <v>469</v>
      </c>
      <c r="C624" s="227">
        <v>7370</v>
      </c>
      <c r="D624" s="353"/>
      <c r="E624" s="25"/>
    </row>
    <row r="625" spans="1:5" ht="18.75" customHeight="1">
      <c r="A625" s="28">
        <v>2080507</v>
      </c>
      <c r="B625" s="29" t="s">
        <v>470</v>
      </c>
      <c r="C625" s="227">
        <v>39344</v>
      </c>
      <c r="D625" s="353"/>
      <c r="E625" s="25"/>
    </row>
    <row r="626" spans="1:5" ht="18.75" customHeight="1">
      <c r="A626" s="28">
        <v>2080599</v>
      </c>
      <c r="B626" s="29" t="s">
        <v>471</v>
      </c>
      <c r="C626" s="228"/>
      <c r="D626" s="353"/>
      <c r="E626" s="25"/>
    </row>
    <row r="627" spans="1:5" ht="18.75" customHeight="1">
      <c r="A627" s="26">
        <v>20806</v>
      </c>
      <c r="B627" s="27" t="s">
        <v>472</v>
      </c>
      <c r="C627" s="351">
        <f>SUM(C628:C630)</f>
        <v>0</v>
      </c>
      <c r="D627" s="352"/>
      <c r="E627" s="341"/>
    </row>
    <row r="628" spans="1:5" ht="18.75" customHeight="1">
      <c r="A628" s="28">
        <v>2080601</v>
      </c>
      <c r="B628" s="29" t="s">
        <v>473</v>
      </c>
      <c r="C628" s="354"/>
      <c r="D628" s="353"/>
      <c r="E628" s="25"/>
    </row>
    <row r="629" spans="1:5" ht="18.75" customHeight="1">
      <c r="A629" s="28">
        <v>2080602</v>
      </c>
      <c r="B629" s="29" t="s">
        <v>474</v>
      </c>
      <c r="C629" s="354"/>
      <c r="D629" s="353"/>
      <c r="E629" s="25"/>
    </row>
    <row r="630" spans="1:5" ht="18.75" customHeight="1">
      <c r="A630" s="28">
        <v>2080699</v>
      </c>
      <c r="B630" s="29" t="s">
        <v>475</v>
      </c>
      <c r="C630" s="354"/>
      <c r="D630" s="353"/>
      <c r="E630" s="25"/>
    </row>
    <row r="631" spans="1:5" ht="18.75" customHeight="1">
      <c r="A631" s="26">
        <v>20807</v>
      </c>
      <c r="B631" s="27" t="s">
        <v>476</v>
      </c>
      <c r="C631" s="351">
        <f>SUM(C632:C640)</f>
        <v>100</v>
      </c>
      <c r="D631" s="352"/>
      <c r="E631" s="341"/>
    </row>
    <row r="632" spans="1:5" ht="18.75" customHeight="1">
      <c r="A632" s="28">
        <v>2080701</v>
      </c>
      <c r="B632" s="29" t="s">
        <v>477</v>
      </c>
      <c r="C632" s="354"/>
      <c r="D632" s="353"/>
      <c r="E632" s="25"/>
    </row>
    <row r="633" spans="1:5" ht="18.75" customHeight="1">
      <c r="A633" s="28">
        <v>2080702</v>
      </c>
      <c r="B633" s="29" t="s">
        <v>478</v>
      </c>
      <c r="C633" s="354"/>
      <c r="D633" s="353"/>
      <c r="E633" s="25"/>
    </row>
    <row r="634" spans="1:5" ht="18.75" customHeight="1">
      <c r="A634" s="28">
        <v>2080704</v>
      </c>
      <c r="B634" s="29" t="s">
        <v>479</v>
      </c>
      <c r="C634" s="354"/>
      <c r="D634" s="353"/>
      <c r="E634" s="25"/>
    </row>
    <row r="635" spans="1:5" ht="18.75" customHeight="1">
      <c r="A635" s="28">
        <v>2080705</v>
      </c>
      <c r="B635" s="29" t="s">
        <v>480</v>
      </c>
      <c r="C635" s="354"/>
      <c r="D635" s="353"/>
      <c r="E635" s="25"/>
    </row>
    <row r="636" spans="1:5" ht="18.75" customHeight="1">
      <c r="A636" s="28">
        <v>2080709</v>
      </c>
      <c r="B636" s="29" t="s">
        <v>481</v>
      </c>
      <c r="C636" s="354"/>
      <c r="D636" s="353"/>
      <c r="E636" s="25"/>
    </row>
    <row r="637" spans="1:5" ht="18.75" customHeight="1">
      <c r="A637" s="28">
        <v>2080711</v>
      </c>
      <c r="B637" s="29" t="s">
        <v>482</v>
      </c>
      <c r="C637" s="354"/>
      <c r="D637" s="353"/>
      <c r="E637" s="25"/>
    </row>
    <row r="638" spans="1:5" ht="18.75" customHeight="1">
      <c r="A638" s="28">
        <v>2080712</v>
      </c>
      <c r="B638" s="29" t="s">
        <v>483</v>
      </c>
      <c r="C638" s="354"/>
      <c r="D638" s="353"/>
      <c r="E638" s="25"/>
    </row>
    <row r="639" spans="1:5" ht="18.75" customHeight="1">
      <c r="A639" s="28">
        <v>2080713</v>
      </c>
      <c r="B639" s="29" t="s">
        <v>484</v>
      </c>
      <c r="C639" s="354"/>
      <c r="D639" s="353"/>
      <c r="E639" s="25"/>
    </row>
    <row r="640" spans="1:5" ht="18.75" customHeight="1">
      <c r="A640" s="28">
        <v>2080799</v>
      </c>
      <c r="B640" s="29" t="s">
        <v>485</v>
      </c>
      <c r="C640" s="229">
        <v>100</v>
      </c>
      <c r="D640" s="353">
        <v>100</v>
      </c>
      <c r="E640" s="25"/>
    </row>
    <row r="641" spans="1:5" ht="18.75" customHeight="1">
      <c r="A641" s="26">
        <v>20808</v>
      </c>
      <c r="B641" s="27" t="s">
        <v>486</v>
      </c>
      <c r="C641" s="351">
        <f>SUM(C642:C648)</f>
        <v>9797</v>
      </c>
      <c r="D641" s="352"/>
      <c r="E641" s="341"/>
    </row>
    <row r="642" spans="1:5" ht="18.75" customHeight="1">
      <c r="A642" s="28">
        <v>2080801</v>
      </c>
      <c r="B642" s="29" t="s">
        <v>487</v>
      </c>
      <c r="C642" s="230">
        <v>1400</v>
      </c>
      <c r="D642" s="353"/>
      <c r="E642" s="25"/>
    </row>
    <row r="643" spans="1:5" ht="18.75" customHeight="1">
      <c r="A643" s="28">
        <v>2080802</v>
      </c>
      <c r="B643" s="29" t="s">
        <v>488</v>
      </c>
      <c r="C643" s="354"/>
      <c r="D643" s="353"/>
      <c r="E643" s="25"/>
    </row>
    <row r="644" spans="1:5" ht="18.75" customHeight="1">
      <c r="A644" s="28">
        <v>2080803</v>
      </c>
      <c r="B644" s="29" t="s">
        <v>489</v>
      </c>
      <c r="C644" s="354"/>
      <c r="D644" s="353"/>
      <c r="E644" s="25"/>
    </row>
    <row r="645" spans="1:5" ht="18.75" customHeight="1">
      <c r="A645" s="28">
        <v>2080804</v>
      </c>
      <c r="B645" s="29" t="s">
        <v>490</v>
      </c>
      <c r="C645" s="354"/>
      <c r="D645" s="353"/>
      <c r="E645" s="25"/>
    </row>
    <row r="646" spans="1:5" ht="18.75" customHeight="1">
      <c r="A646" s="28">
        <v>2080805</v>
      </c>
      <c r="B646" s="29" t="s">
        <v>491</v>
      </c>
      <c r="C646" s="231">
        <v>1025</v>
      </c>
      <c r="D646" s="353"/>
      <c r="E646" s="25"/>
    </row>
    <row r="647" spans="1:5" ht="18.75" customHeight="1">
      <c r="A647" s="28">
        <v>2080806</v>
      </c>
      <c r="B647" s="29" t="s">
        <v>492</v>
      </c>
      <c r="C647" s="354"/>
      <c r="D647" s="353"/>
      <c r="E647" s="25"/>
    </row>
    <row r="648" spans="1:5" ht="18.75" customHeight="1">
      <c r="A648" s="28">
        <v>2080899</v>
      </c>
      <c r="B648" s="29" t="s">
        <v>493</v>
      </c>
      <c r="C648" s="232">
        <v>7372</v>
      </c>
      <c r="D648" s="353"/>
      <c r="E648" s="25"/>
    </row>
    <row r="649" spans="1:5" ht="18.75" customHeight="1">
      <c r="A649" s="26">
        <v>20809</v>
      </c>
      <c r="B649" s="27" t="s">
        <v>494</v>
      </c>
      <c r="C649" s="351">
        <f>SUM(C650:C655)</f>
        <v>300</v>
      </c>
      <c r="D649" s="352"/>
      <c r="E649" s="341"/>
    </row>
    <row r="650" spans="1:5" ht="18.75" customHeight="1">
      <c r="A650" s="28">
        <v>2080901</v>
      </c>
      <c r="B650" s="29" t="s">
        <v>495</v>
      </c>
      <c r="C650" s="354"/>
      <c r="D650" s="353"/>
      <c r="E650" s="25"/>
    </row>
    <row r="651" spans="1:5" ht="18.75" customHeight="1">
      <c r="A651" s="28">
        <v>2080902</v>
      </c>
      <c r="B651" s="29" t="s">
        <v>496</v>
      </c>
      <c r="C651" s="354"/>
      <c r="D651" s="353"/>
      <c r="E651" s="25"/>
    </row>
    <row r="652" spans="1:5" ht="18.75" customHeight="1">
      <c r="A652" s="28">
        <v>2080903</v>
      </c>
      <c r="B652" s="29" t="s">
        <v>497</v>
      </c>
      <c r="C652" s="354"/>
      <c r="D652" s="353"/>
      <c r="E652" s="25"/>
    </row>
    <row r="653" spans="1:5" ht="18.75" customHeight="1">
      <c r="A653" s="28">
        <v>2080904</v>
      </c>
      <c r="B653" s="29" t="s">
        <v>498</v>
      </c>
      <c r="C653" s="354"/>
      <c r="D653" s="353"/>
      <c r="E653" s="25"/>
    </row>
    <row r="654" spans="1:5" ht="18.75" customHeight="1">
      <c r="A654" s="28">
        <v>2080905</v>
      </c>
      <c r="B654" s="29" t="s">
        <v>499</v>
      </c>
      <c r="C654" s="354"/>
      <c r="D654" s="353"/>
      <c r="E654" s="25"/>
    </row>
    <row r="655" spans="1:5" ht="18.75" customHeight="1">
      <c r="A655" s="28">
        <v>2080999</v>
      </c>
      <c r="B655" s="29" t="s">
        <v>500</v>
      </c>
      <c r="C655" s="354">
        <v>300</v>
      </c>
      <c r="D655" s="353"/>
      <c r="E655" s="25"/>
    </row>
    <row r="656" spans="1:5" ht="18.75" customHeight="1">
      <c r="A656" s="26">
        <v>20810</v>
      </c>
      <c r="B656" s="27" t="s">
        <v>501</v>
      </c>
      <c r="C656" s="351">
        <f>SUM(C657:C663)</f>
        <v>750</v>
      </c>
      <c r="D656" s="352"/>
      <c r="E656" s="341"/>
    </row>
    <row r="657" spans="1:5" ht="18.75" customHeight="1">
      <c r="A657" s="28">
        <v>2081001</v>
      </c>
      <c r="B657" s="29" t="s">
        <v>502</v>
      </c>
      <c r="C657" s="354">
        <v>380</v>
      </c>
      <c r="D657" s="353">
        <v>380</v>
      </c>
      <c r="E657" s="25"/>
    </row>
    <row r="658" spans="1:5" ht="18.75" customHeight="1">
      <c r="A658" s="28">
        <v>2081002</v>
      </c>
      <c r="B658" s="29" t="s">
        <v>503</v>
      </c>
      <c r="C658" s="354">
        <v>370</v>
      </c>
      <c r="D658" s="353"/>
      <c r="E658" s="25"/>
    </row>
    <row r="659" spans="1:5" ht="18.75" customHeight="1">
      <c r="A659" s="28">
        <v>2081003</v>
      </c>
      <c r="B659" s="29" t="s">
        <v>504</v>
      </c>
      <c r="C659" s="354"/>
      <c r="D659" s="353"/>
      <c r="E659" s="25"/>
    </row>
    <row r="660" spans="1:5" ht="18.75" customHeight="1">
      <c r="A660" s="28">
        <v>2081004</v>
      </c>
      <c r="B660" s="29" t="s">
        <v>505</v>
      </c>
      <c r="C660" s="354"/>
      <c r="D660" s="353"/>
      <c r="E660" s="25"/>
    </row>
    <row r="661" spans="1:5" ht="18.75" customHeight="1">
      <c r="A661" s="28">
        <v>2081005</v>
      </c>
      <c r="B661" s="29" t="s">
        <v>506</v>
      </c>
      <c r="C661" s="354"/>
      <c r="D661" s="353"/>
      <c r="E661" s="25"/>
    </row>
    <row r="662" spans="1:5" ht="18.75" customHeight="1">
      <c r="A662" s="28">
        <v>2081006</v>
      </c>
      <c r="B662" s="29" t="s">
        <v>507</v>
      </c>
      <c r="C662" s="354"/>
      <c r="D662" s="353"/>
      <c r="E662" s="25"/>
    </row>
    <row r="663" spans="1:5" ht="18.75" customHeight="1">
      <c r="A663" s="28">
        <v>2081099</v>
      </c>
      <c r="B663" s="29" t="s">
        <v>508</v>
      </c>
      <c r="C663" s="354"/>
      <c r="D663" s="353"/>
      <c r="E663" s="25"/>
    </row>
    <row r="664" spans="1:5" ht="18.75" customHeight="1">
      <c r="A664" s="26">
        <v>20811</v>
      </c>
      <c r="B664" s="27" t="s">
        <v>509</v>
      </c>
      <c r="C664" s="351">
        <f>SUM(C665:C672)</f>
        <v>2462</v>
      </c>
      <c r="D664" s="352"/>
      <c r="E664" s="341"/>
    </row>
    <row r="665" spans="1:5" ht="18.75" customHeight="1">
      <c r="A665" s="28">
        <v>2081101</v>
      </c>
      <c r="B665" s="29" t="s">
        <v>59</v>
      </c>
      <c r="C665" s="233">
        <v>179</v>
      </c>
      <c r="D665" s="353"/>
      <c r="E665" s="25"/>
    </row>
    <row r="666" spans="1:5" ht="18.75" customHeight="1">
      <c r="A666" s="28">
        <v>2081102</v>
      </c>
      <c r="B666" s="29" t="s">
        <v>60</v>
      </c>
      <c r="C666" s="354"/>
      <c r="D666" s="353"/>
      <c r="E666" s="25"/>
    </row>
    <row r="667" spans="1:5" ht="18.75" customHeight="1">
      <c r="A667" s="28">
        <v>2081103</v>
      </c>
      <c r="B667" s="29" t="s">
        <v>61</v>
      </c>
      <c r="C667" s="354"/>
      <c r="D667" s="353"/>
      <c r="E667" s="25"/>
    </row>
    <row r="668" spans="1:5" ht="18.75" customHeight="1">
      <c r="A668" s="28">
        <v>2081104</v>
      </c>
      <c r="B668" s="29" t="s">
        <v>510</v>
      </c>
      <c r="C668" s="234">
        <v>3</v>
      </c>
      <c r="D668" s="353"/>
      <c r="E668" s="25"/>
    </row>
    <row r="669" spans="1:5" ht="18.75" customHeight="1">
      <c r="A669" s="28">
        <v>2081105</v>
      </c>
      <c r="B669" s="29" t="s">
        <v>511</v>
      </c>
      <c r="C669" s="354"/>
      <c r="D669" s="353"/>
      <c r="E669" s="25"/>
    </row>
    <row r="670" spans="1:5" ht="18.75" customHeight="1">
      <c r="A670" s="28">
        <v>2081106</v>
      </c>
      <c r="B670" s="29" t="s">
        <v>512</v>
      </c>
      <c r="C670" s="354"/>
      <c r="D670" s="353"/>
      <c r="E670" s="25"/>
    </row>
    <row r="671" spans="1:5" ht="18.75" customHeight="1">
      <c r="A671" s="28">
        <v>2081107</v>
      </c>
      <c r="B671" s="29" t="s">
        <v>513</v>
      </c>
      <c r="C671" s="235">
        <v>1280</v>
      </c>
      <c r="D671" s="353"/>
      <c r="E671" s="25"/>
    </row>
    <row r="672" spans="1:5" ht="18.75" customHeight="1">
      <c r="A672" s="28">
        <v>2081199</v>
      </c>
      <c r="B672" s="29" t="s">
        <v>514</v>
      </c>
      <c r="C672" s="235">
        <v>1000</v>
      </c>
      <c r="D672" s="353"/>
      <c r="E672" s="25"/>
    </row>
    <row r="673" spans="1:5" ht="18.75" customHeight="1">
      <c r="A673" s="26">
        <v>20816</v>
      </c>
      <c r="B673" s="27" t="s">
        <v>515</v>
      </c>
      <c r="C673" s="351">
        <f>SUM(C674:C677)</f>
        <v>80</v>
      </c>
      <c r="D673" s="352"/>
      <c r="E673" s="341"/>
    </row>
    <row r="674" spans="1:5" ht="18.75" customHeight="1">
      <c r="A674" s="28">
        <v>2081601</v>
      </c>
      <c r="B674" s="29" t="s">
        <v>59</v>
      </c>
      <c r="C674" s="236">
        <v>80</v>
      </c>
      <c r="D674" s="353"/>
      <c r="E674" s="25"/>
    </row>
    <row r="675" spans="1:5" ht="18.75" customHeight="1">
      <c r="A675" s="28">
        <v>2081602</v>
      </c>
      <c r="B675" s="29" t="s">
        <v>60</v>
      </c>
      <c r="C675" s="354"/>
      <c r="D675" s="353"/>
      <c r="E675" s="25"/>
    </row>
    <row r="676" spans="1:5" ht="18.75" customHeight="1">
      <c r="A676" s="28">
        <v>2081603</v>
      </c>
      <c r="B676" s="29" t="s">
        <v>61</v>
      </c>
      <c r="C676" s="354"/>
      <c r="D676" s="353"/>
      <c r="E676" s="25"/>
    </row>
    <row r="677" spans="1:5" ht="18.75" customHeight="1">
      <c r="A677" s="28">
        <v>2081699</v>
      </c>
      <c r="B677" s="29" t="s">
        <v>516</v>
      </c>
      <c r="C677" s="354"/>
      <c r="D677" s="353"/>
      <c r="E677" s="25"/>
    </row>
    <row r="678" spans="1:5" ht="18.75" customHeight="1">
      <c r="A678" s="26">
        <v>20819</v>
      </c>
      <c r="B678" s="27" t="s">
        <v>517</v>
      </c>
      <c r="C678" s="351">
        <f>SUM(C679:C680)</f>
        <v>7310</v>
      </c>
      <c r="D678" s="352"/>
      <c r="E678" s="341"/>
    </row>
    <row r="679" spans="1:5" ht="18.75" customHeight="1">
      <c r="A679" s="28">
        <v>2081901</v>
      </c>
      <c r="B679" s="29" t="s">
        <v>518</v>
      </c>
      <c r="C679" s="237">
        <v>3010</v>
      </c>
      <c r="D679" s="353"/>
      <c r="E679" s="25"/>
    </row>
    <row r="680" spans="1:5" ht="18.75" customHeight="1">
      <c r="A680" s="28">
        <v>2081902</v>
      </c>
      <c r="B680" s="29" t="s">
        <v>519</v>
      </c>
      <c r="C680" s="238">
        <v>4300</v>
      </c>
      <c r="D680" s="353"/>
      <c r="E680" s="25"/>
    </row>
    <row r="681" spans="1:5" ht="18.75" customHeight="1">
      <c r="A681" s="26">
        <v>20820</v>
      </c>
      <c r="B681" s="27" t="s">
        <v>520</v>
      </c>
      <c r="C681" s="351">
        <f>SUM(C682:C683)</f>
        <v>820</v>
      </c>
      <c r="D681" s="352"/>
      <c r="E681" s="341"/>
    </row>
    <row r="682" spans="1:5" ht="18.75" customHeight="1">
      <c r="A682" s="28">
        <v>2082001</v>
      </c>
      <c r="B682" s="29" t="s">
        <v>521</v>
      </c>
      <c r="C682" s="239">
        <v>770</v>
      </c>
      <c r="D682" s="353"/>
      <c r="E682" s="25"/>
    </row>
    <row r="683" spans="1:5" ht="18.75" customHeight="1">
      <c r="A683" s="28">
        <v>2082002</v>
      </c>
      <c r="B683" s="29" t="s">
        <v>522</v>
      </c>
      <c r="C683" s="354">
        <v>50</v>
      </c>
      <c r="D683" s="353">
        <v>50</v>
      </c>
      <c r="E683" s="25"/>
    </row>
    <row r="684" spans="1:5" ht="18.75" customHeight="1">
      <c r="A684" s="26">
        <v>20821</v>
      </c>
      <c r="B684" s="27" t="s">
        <v>523</v>
      </c>
      <c r="C684" s="351">
        <f>SUM(C685:C686)</f>
        <v>5200</v>
      </c>
      <c r="D684" s="352"/>
      <c r="E684" s="341"/>
    </row>
    <row r="685" spans="1:5" ht="18.75" customHeight="1">
      <c r="A685" s="28">
        <v>2082101</v>
      </c>
      <c r="B685" s="29" t="s">
        <v>524</v>
      </c>
      <c r="C685" s="240"/>
      <c r="D685" s="353"/>
      <c r="E685" s="25"/>
    </row>
    <row r="686" spans="1:5" ht="18.75" customHeight="1">
      <c r="A686" s="28">
        <v>2082102</v>
      </c>
      <c r="B686" s="29" t="s">
        <v>525</v>
      </c>
      <c r="C686" s="354">
        <v>5200</v>
      </c>
      <c r="D686" s="353"/>
      <c r="E686" s="25"/>
    </row>
    <row r="687" spans="1:5" ht="18.75" customHeight="1">
      <c r="A687" s="26">
        <v>20822</v>
      </c>
      <c r="B687" s="27" t="s">
        <v>526</v>
      </c>
      <c r="C687" s="351">
        <f>SUM(C688:C690)</f>
        <v>0</v>
      </c>
      <c r="D687" s="352"/>
      <c r="E687" s="341"/>
    </row>
    <row r="688" spans="1:5" ht="18.75" customHeight="1">
      <c r="A688" s="28">
        <v>2082201</v>
      </c>
      <c r="B688" s="29" t="s">
        <v>527</v>
      </c>
      <c r="C688" s="354"/>
      <c r="D688" s="353"/>
      <c r="E688" s="25"/>
    </row>
    <row r="689" spans="1:5" ht="18.75" customHeight="1">
      <c r="A689" s="28">
        <v>2082202</v>
      </c>
      <c r="B689" s="29" t="s">
        <v>528</v>
      </c>
      <c r="C689" s="354"/>
      <c r="D689" s="353"/>
      <c r="E689" s="25"/>
    </row>
    <row r="690" spans="1:5" ht="18.75" customHeight="1">
      <c r="A690" s="28">
        <v>2082299</v>
      </c>
      <c r="B690" s="29" t="s">
        <v>529</v>
      </c>
      <c r="C690" s="354"/>
      <c r="D690" s="353"/>
      <c r="E690" s="25"/>
    </row>
    <row r="691" spans="1:5" ht="18.75" customHeight="1">
      <c r="A691" s="26">
        <v>20823</v>
      </c>
      <c r="B691" s="27" t="s">
        <v>530</v>
      </c>
      <c r="C691" s="351">
        <f>SUM(C692:C694)</f>
        <v>0</v>
      </c>
      <c r="D691" s="352"/>
      <c r="E691" s="341"/>
    </row>
    <row r="692" spans="1:5" ht="18.75" customHeight="1">
      <c r="A692" s="28">
        <v>2082301</v>
      </c>
      <c r="B692" s="29" t="s">
        <v>527</v>
      </c>
      <c r="C692" s="354"/>
      <c r="D692" s="353"/>
      <c r="E692" s="25"/>
    </row>
    <row r="693" spans="1:5" ht="18.75" customHeight="1">
      <c r="A693" s="28">
        <v>2082302</v>
      </c>
      <c r="B693" s="29" t="s">
        <v>528</v>
      </c>
      <c r="C693" s="354"/>
      <c r="D693" s="353"/>
      <c r="E693" s="25"/>
    </row>
    <row r="694" spans="1:5" ht="18.75" customHeight="1">
      <c r="A694" s="28">
        <v>2082399</v>
      </c>
      <c r="B694" s="29" t="s">
        <v>531</v>
      </c>
      <c r="C694" s="354"/>
      <c r="D694" s="353"/>
      <c r="E694" s="25"/>
    </row>
    <row r="695" spans="1:5" ht="18.75" customHeight="1">
      <c r="A695" s="26">
        <v>20824</v>
      </c>
      <c r="B695" s="27" t="s">
        <v>532</v>
      </c>
      <c r="C695" s="351">
        <f>SUM(C696:C697)</f>
        <v>0</v>
      </c>
      <c r="D695" s="352"/>
      <c r="E695" s="341"/>
    </row>
    <row r="696" spans="1:5" ht="18.75" customHeight="1">
      <c r="A696" s="28">
        <v>2082401</v>
      </c>
      <c r="B696" s="29" t="s">
        <v>533</v>
      </c>
      <c r="C696" s="354"/>
      <c r="D696" s="353"/>
      <c r="E696" s="25"/>
    </row>
    <row r="697" spans="1:5" ht="18.75" customHeight="1">
      <c r="A697" s="28">
        <v>2082402</v>
      </c>
      <c r="B697" s="29" t="s">
        <v>534</v>
      </c>
      <c r="C697" s="354"/>
      <c r="D697" s="353"/>
      <c r="E697" s="25"/>
    </row>
    <row r="698" spans="1:5" ht="18.75" customHeight="1">
      <c r="A698" s="26">
        <v>20825</v>
      </c>
      <c r="B698" s="27" t="s">
        <v>535</v>
      </c>
      <c r="C698" s="351">
        <f>SUM(C699:C700)</f>
        <v>35</v>
      </c>
      <c r="D698" s="352"/>
      <c r="E698" s="341"/>
    </row>
    <row r="699" spans="1:5" ht="18.75" customHeight="1">
      <c r="A699" s="28">
        <v>2082501</v>
      </c>
      <c r="B699" s="29" t="s">
        <v>536</v>
      </c>
      <c r="C699" s="354"/>
      <c r="D699" s="353"/>
      <c r="E699" s="25"/>
    </row>
    <row r="700" spans="1:5" ht="18.75" customHeight="1">
      <c r="A700" s="28">
        <v>2082502</v>
      </c>
      <c r="B700" s="29" t="s">
        <v>537</v>
      </c>
      <c r="C700" s="354">
        <v>35</v>
      </c>
      <c r="D700" s="353">
        <v>35</v>
      </c>
      <c r="E700" s="25"/>
    </row>
    <row r="701" spans="1:5" ht="18.75" customHeight="1">
      <c r="A701" s="26">
        <v>20826</v>
      </c>
      <c r="B701" s="27" t="s">
        <v>538</v>
      </c>
      <c r="C701" s="351">
        <f>SUM(C702:C704)</f>
        <v>18380</v>
      </c>
      <c r="D701" s="352"/>
      <c r="E701" s="341"/>
    </row>
    <row r="702" spans="1:5" ht="18.75" customHeight="1">
      <c r="A702" s="28">
        <v>2082601</v>
      </c>
      <c r="B702" s="29" t="s">
        <v>539</v>
      </c>
      <c r="C702" s="241">
        <v>180</v>
      </c>
      <c r="D702" s="353"/>
      <c r="E702" s="25"/>
    </row>
    <row r="703" spans="1:5" ht="18.75" customHeight="1">
      <c r="A703" s="28">
        <v>2082602</v>
      </c>
      <c r="B703" s="29" t="s">
        <v>540</v>
      </c>
      <c r="C703" s="241">
        <v>18200</v>
      </c>
      <c r="D703" s="353"/>
      <c r="E703" s="25"/>
    </row>
    <row r="704" spans="1:5" ht="18.75" customHeight="1">
      <c r="A704" s="28">
        <v>2082699</v>
      </c>
      <c r="B704" s="29" t="s">
        <v>541</v>
      </c>
      <c r="C704" s="242"/>
      <c r="D704" s="353"/>
      <c r="E704" s="25"/>
    </row>
    <row r="705" spans="1:5" ht="18.75" customHeight="1">
      <c r="A705" s="26">
        <v>20827</v>
      </c>
      <c r="B705" s="27" t="s">
        <v>542</v>
      </c>
      <c r="C705" s="351">
        <f>SUM(C706:C709)</f>
        <v>0</v>
      </c>
      <c r="D705" s="352"/>
      <c r="E705" s="341"/>
    </row>
    <row r="706" spans="1:5" ht="18.75" customHeight="1">
      <c r="A706" s="28">
        <v>2082701</v>
      </c>
      <c r="B706" s="29" t="s">
        <v>543</v>
      </c>
      <c r="C706" s="354"/>
      <c r="D706" s="353"/>
      <c r="E706" s="25"/>
    </row>
    <row r="707" spans="1:5" ht="18.75" customHeight="1">
      <c r="A707" s="28">
        <v>2082702</v>
      </c>
      <c r="B707" s="29" t="s">
        <v>544</v>
      </c>
      <c r="C707" s="354"/>
      <c r="D707" s="353"/>
      <c r="E707" s="25"/>
    </row>
    <row r="708" spans="1:5" ht="18.75" customHeight="1">
      <c r="A708" s="28">
        <v>2082703</v>
      </c>
      <c r="B708" s="29" t="s">
        <v>545</v>
      </c>
      <c r="C708" s="354"/>
      <c r="D708" s="353"/>
      <c r="E708" s="25"/>
    </row>
    <row r="709" spans="1:5" ht="18.75" customHeight="1">
      <c r="A709" s="28">
        <v>2082799</v>
      </c>
      <c r="B709" s="29" t="s">
        <v>546</v>
      </c>
      <c r="C709" s="354"/>
      <c r="D709" s="353"/>
      <c r="E709" s="25"/>
    </row>
    <row r="710" spans="1:5" ht="18.75" customHeight="1">
      <c r="A710" s="26">
        <v>20828</v>
      </c>
      <c r="B710" s="27" t="s">
        <v>547</v>
      </c>
      <c r="C710" s="351">
        <f>SUM(C711:C717)</f>
        <v>206</v>
      </c>
      <c r="D710" s="352"/>
      <c r="E710" s="341"/>
    </row>
    <row r="711" spans="1:5" ht="18.75" customHeight="1">
      <c r="A711" s="28">
        <v>2082801</v>
      </c>
      <c r="B711" s="29" t="s">
        <v>59</v>
      </c>
      <c r="C711" s="243">
        <v>148</v>
      </c>
      <c r="D711" s="353"/>
      <c r="E711" s="25"/>
    </row>
    <row r="712" spans="1:5" ht="18.75" customHeight="1">
      <c r="A712" s="28">
        <v>2082802</v>
      </c>
      <c r="B712" s="29" t="s">
        <v>60</v>
      </c>
      <c r="C712" s="354"/>
      <c r="D712" s="353"/>
      <c r="E712" s="25"/>
    </row>
    <row r="713" spans="1:5" ht="18.75" customHeight="1">
      <c r="A713" s="28">
        <v>2082803</v>
      </c>
      <c r="B713" s="29" t="s">
        <v>61</v>
      </c>
      <c r="C713" s="354"/>
      <c r="D713" s="353"/>
      <c r="E713" s="25"/>
    </row>
    <row r="714" spans="1:5" ht="18.75" customHeight="1">
      <c r="A714" s="28">
        <v>2082804</v>
      </c>
      <c r="B714" s="29" t="s">
        <v>548</v>
      </c>
      <c r="C714" s="354"/>
      <c r="D714" s="353"/>
      <c r="E714" s="25"/>
    </row>
    <row r="715" spans="1:5" ht="18.75" customHeight="1">
      <c r="A715" s="28">
        <v>2082805</v>
      </c>
      <c r="B715" s="29" t="s">
        <v>549</v>
      </c>
      <c r="C715" s="354"/>
      <c r="D715" s="353"/>
      <c r="E715" s="25"/>
    </row>
    <row r="716" spans="1:5" ht="18.75" customHeight="1">
      <c r="A716" s="28">
        <v>2082850</v>
      </c>
      <c r="B716" s="29" t="s">
        <v>68</v>
      </c>
      <c r="C716" s="354"/>
      <c r="D716" s="353"/>
      <c r="E716" s="25"/>
    </row>
    <row r="717" spans="1:5" ht="18.75" customHeight="1">
      <c r="A717" s="28">
        <v>2082899</v>
      </c>
      <c r="B717" s="29" t="s">
        <v>550</v>
      </c>
      <c r="C717" s="244">
        <v>58</v>
      </c>
      <c r="D717" s="353"/>
      <c r="E717" s="25"/>
    </row>
    <row r="718" spans="1:5" ht="18.75" customHeight="1">
      <c r="A718" s="26">
        <v>20829</v>
      </c>
      <c r="B718" s="27" t="s">
        <v>551</v>
      </c>
      <c r="C718" s="351">
        <f>SUM(C719:C720)</f>
        <v>0</v>
      </c>
      <c r="D718" s="352"/>
      <c r="E718" s="341"/>
    </row>
    <row r="719" spans="1:5" ht="18.75" customHeight="1">
      <c r="A719" s="28">
        <v>2082901</v>
      </c>
      <c r="B719" s="29" t="s">
        <v>528</v>
      </c>
      <c r="C719" s="354"/>
      <c r="D719" s="353"/>
      <c r="E719" s="25"/>
    </row>
    <row r="720" spans="1:5" ht="18.75" customHeight="1">
      <c r="A720" s="28">
        <v>2082999</v>
      </c>
      <c r="B720" s="391" t="s">
        <v>552</v>
      </c>
      <c r="C720" s="354"/>
      <c r="D720" s="353"/>
      <c r="E720" s="25"/>
    </row>
    <row r="721" spans="1:5" ht="18.75" customHeight="1">
      <c r="A721" s="26">
        <v>20899</v>
      </c>
      <c r="B721" s="27" t="s">
        <v>553</v>
      </c>
      <c r="C721" s="351">
        <f>SUM(C722)</f>
        <v>4010</v>
      </c>
      <c r="D721" s="352"/>
      <c r="E721" s="341"/>
    </row>
    <row r="722" spans="1:5" ht="18.75" customHeight="1">
      <c r="A722" s="28" t="s">
        <v>1877</v>
      </c>
      <c r="B722" s="29" t="s">
        <v>553</v>
      </c>
      <c r="C722" s="245">
        <v>4010</v>
      </c>
      <c r="D722" s="353">
        <v>1524</v>
      </c>
      <c r="E722" s="25"/>
    </row>
    <row r="723" spans="1:5" ht="18.75" customHeight="1">
      <c r="A723" s="334">
        <v>209</v>
      </c>
      <c r="B723" s="335" t="s">
        <v>554</v>
      </c>
      <c r="C723" s="350">
        <f>C724+C729+C736+C740+C745+C749+C754+C761</f>
        <v>0</v>
      </c>
      <c r="D723" s="350"/>
      <c r="E723" s="343"/>
    </row>
    <row r="724" spans="1:5" ht="18.75" customHeight="1">
      <c r="A724" s="26">
        <v>20901</v>
      </c>
      <c r="B724" s="27" t="s">
        <v>555</v>
      </c>
      <c r="C724" s="351">
        <f>SUM(C725:C728)</f>
        <v>0</v>
      </c>
      <c r="D724" s="352"/>
      <c r="E724" s="341"/>
    </row>
    <row r="725" spans="1:5" ht="18.75" customHeight="1">
      <c r="A725" s="28">
        <v>2090101</v>
      </c>
      <c r="B725" s="29" t="s">
        <v>556</v>
      </c>
      <c r="C725" s="354"/>
      <c r="D725" s="353"/>
      <c r="E725" s="25"/>
    </row>
    <row r="726" spans="1:5" ht="18.75" customHeight="1">
      <c r="A726" s="28">
        <v>2090102</v>
      </c>
      <c r="B726" s="29" t="s">
        <v>557</v>
      </c>
      <c r="C726" s="354"/>
      <c r="D726" s="353"/>
      <c r="E726" s="25"/>
    </row>
    <row r="727" spans="1:5" ht="18.75" customHeight="1">
      <c r="A727" s="28">
        <v>2090103</v>
      </c>
      <c r="B727" s="29" t="s">
        <v>558</v>
      </c>
      <c r="C727" s="354"/>
      <c r="D727" s="353"/>
      <c r="E727" s="25"/>
    </row>
    <row r="728" spans="1:5" ht="18.75" customHeight="1">
      <c r="A728" s="28">
        <v>2090199</v>
      </c>
      <c r="B728" s="29" t="s">
        <v>559</v>
      </c>
      <c r="C728" s="354"/>
      <c r="D728" s="353"/>
      <c r="E728" s="25"/>
    </row>
    <row r="729" spans="1:5" ht="18.75" customHeight="1">
      <c r="A729" s="26">
        <v>20902</v>
      </c>
      <c r="B729" s="27" t="s">
        <v>560</v>
      </c>
      <c r="C729" s="351">
        <f>SUM(C730:C735)</f>
        <v>0</v>
      </c>
      <c r="D729" s="352"/>
      <c r="E729" s="341"/>
    </row>
    <row r="730" spans="1:5" ht="18.75" customHeight="1">
      <c r="A730" s="28">
        <v>2090201</v>
      </c>
      <c r="B730" s="29" t="s">
        <v>561</v>
      </c>
      <c r="C730" s="354"/>
      <c r="D730" s="353"/>
      <c r="E730" s="25"/>
    </row>
    <row r="731" spans="1:5" ht="18.75" customHeight="1">
      <c r="A731" s="28">
        <v>2090202</v>
      </c>
      <c r="B731" s="29" t="s">
        <v>562</v>
      </c>
      <c r="C731" s="354"/>
      <c r="D731" s="353"/>
      <c r="E731" s="25"/>
    </row>
    <row r="732" spans="1:5" ht="18.75" customHeight="1">
      <c r="A732" s="28">
        <v>2090203</v>
      </c>
      <c r="B732" s="29" t="s">
        <v>558</v>
      </c>
      <c r="C732" s="354"/>
      <c r="D732" s="353"/>
      <c r="E732" s="25"/>
    </row>
    <row r="733" spans="1:5" ht="18.75" customHeight="1">
      <c r="A733" s="28">
        <v>2090204</v>
      </c>
      <c r="B733" s="29" t="s">
        <v>563</v>
      </c>
      <c r="C733" s="354"/>
      <c r="D733" s="353"/>
      <c r="E733" s="25"/>
    </row>
    <row r="734" spans="1:5" ht="18.75" customHeight="1">
      <c r="A734" s="28">
        <v>2090205</v>
      </c>
      <c r="B734" s="29" t="s">
        <v>564</v>
      </c>
      <c r="C734" s="354"/>
      <c r="D734" s="353"/>
      <c r="E734" s="25"/>
    </row>
    <row r="735" spans="1:5" ht="18.75" customHeight="1">
      <c r="A735" s="28">
        <v>2090299</v>
      </c>
      <c r="B735" s="29" t="s">
        <v>565</v>
      </c>
      <c r="C735" s="354"/>
      <c r="D735" s="353"/>
      <c r="E735" s="25"/>
    </row>
    <row r="736" spans="1:5" ht="18.75" customHeight="1">
      <c r="A736" s="26">
        <v>20903</v>
      </c>
      <c r="B736" s="27" t="s">
        <v>566</v>
      </c>
      <c r="C736" s="351">
        <f>SUM(C737:C739)</f>
        <v>0</v>
      </c>
      <c r="D736" s="352"/>
      <c r="E736" s="341"/>
    </row>
    <row r="737" spans="1:5" ht="18.75" customHeight="1">
      <c r="A737" s="28">
        <v>2090301</v>
      </c>
      <c r="B737" s="29" t="s">
        <v>567</v>
      </c>
      <c r="C737" s="354"/>
      <c r="D737" s="353"/>
      <c r="E737" s="25"/>
    </row>
    <row r="738" spans="1:5" ht="18.75" customHeight="1">
      <c r="A738" s="28">
        <v>2090302</v>
      </c>
      <c r="B738" s="29" t="s">
        <v>568</v>
      </c>
      <c r="C738" s="354"/>
      <c r="D738" s="353"/>
      <c r="E738" s="25"/>
    </row>
    <row r="739" spans="1:5" ht="18.75" customHeight="1">
      <c r="A739" s="28">
        <v>2090399</v>
      </c>
      <c r="B739" s="29" t="s">
        <v>569</v>
      </c>
      <c r="C739" s="354"/>
      <c r="D739" s="353"/>
      <c r="E739" s="25"/>
    </row>
    <row r="740" spans="1:5" ht="18.75" customHeight="1">
      <c r="A740" s="26">
        <v>20904</v>
      </c>
      <c r="B740" s="27" t="s">
        <v>570</v>
      </c>
      <c r="C740" s="351">
        <f>SUM(C741:C744)</f>
        <v>0</v>
      </c>
      <c r="D740" s="352"/>
      <c r="E740" s="341"/>
    </row>
    <row r="741" spans="1:5" ht="18.75" customHeight="1">
      <c r="A741" s="28">
        <v>2090401</v>
      </c>
      <c r="B741" s="29" t="s">
        <v>571</v>
      </c>
      <c r="C741" s="354"/>
      <c r="D741" s="353"/>
      <c r="E741" s="25"/>
    </row>
    <row r="742" spans="1:5" ht="18.75" customHeight="1">
      <c r="A742" s="28">
        <v>2090402</v>
      </c>
      <c r="B742" s="29" t="s">
        <v>572</v>
      </c>
      <c r="C742" s="354"/>
      <c r="D742" s="353"/>
      <c r="E742" s="25"/>
    </row>
    <row r="743" spans="1:5" ht="18.75" customHeight="1">
      <c r="A743" s="28">
        <v>2090403</v>
      </c>
      <c r="B743" s="29" t="s">
        <v>573</v>
      </c>
      <c r="C743" s="354"/>
      <c r="D743" s="353"/>
      <c r="E743" s="25"/>
    </row>
    <row r="744" spans="1:5" ht="18.75" customHeight="1">
      <c r="A744" s="28">
        <v>2090499</v>
      </c>
      <c r="B744" s="29" t="s">
        <v>574</v>
      </c>
      <c r="C744" s="354"/>
      <c r="D744" s="353"/>
      <c r="E744" s="25"/>
    </row>
    <row r="745" spans="1:5" ht="18.75" customHeight="1">
      <c r="A745" s="26">
        <v>20905</v>
      </c>
      <c r="B745" s="27" t="s">
        <v>575</v>
      </c>
      <c r="C745" s="351">
        <f>SUM(C746:C748)</f>
        <v>0</v>
      </c>
      <c r="D745" s="352"/>
      <c r="E745" s="341"/>
    </row>
    <row r="746" spans="1:5" ht="18.75" customHeight="1">
      <c r="A746" s="28">
        <v>2090501</v>
      </c>
      <c r="B746" s="29" t="s">
        <v>576</v>
      </c>
      <c r="C746" s="354"/>
      <c r="D746" s="353"/>
      <c r="E746" s="25"/>
    </row>
    <row r="747" spans="1:5" ht="18.75" customHeight="1">
      <c r="A747" s="28">
        <v>2090502</v>
      </c>
      <c r="B747" s="29" t="s">
        <v>577</v>
      </c>
      <c r="C747" s="354"/>
      <c r="D747" s="353"/>
      <c r="E747" s="25"/>
    </row>
    <row r="748" spans="1:5" ht="18.75" customHeight="1">
      <c r="A748" s="28">
        <v>2090599</v>
      </c>
      <c r="B748" s="29" t="s">
        <v>578</v>
      </c>
      <c r="C748" s="354"/>
      <c r="D748" s="353"/>
      <c r="E748" s="25"/>
    </row>
    <row r="749" spans="1:5" ht="18.75" customHeight="1">
      <c r="A749" s="26">
        <v>20910</v>
      </c>
      <c r="B749" s="27" t="s">
        <v>579</v>
      </c>
      <c r="C749" s="351">
        <f>SUM(C750:C753)</f>
        <v>0</v>
      </c>
      <c r="D749" s="352"/>
      <c r="E749" s="341"/>
    </row>
    <row r="750" spans="1:5" ht="18.75" customHeight="1">
      <c r="A750" s="28">
        <v>2091001</v>
      </c>
      <c r="B750" s="29" t="s">
        <v>580</v>
      </c>
      <c r="C750" s="354"/>
      <c r="D750" s="353"/>
      <c r="E750" s="25"/>
    </row>
    <row r="751" spans="1:5" ht="18.75" customHeight="1">
      <c r="A751" s="28">
        <v>2091002</v>
      </c>
      <c r="B751" s="29" t="s">
        <v>581</v>
      </c>
      <c r="C751" s="354"/>
      <c r="D751" s="353"/>
      <c r="E751" s="25"/>
    </row>
    <row r="752" spans="1:5" ht="18.75" customHeight="1">
      <c r="A752" s="28">
        <v>2091003</v>
      </c>
      <c r="B752" s="29" t="s">
        <v>582</v>
      </c>
      <c r="C752" s="354"/>
      <c r="D752" s="353"/>
      <c r="E752" s="25"/>
    </row>
    <row r="753" spans="1:5" ht="18.75" customHeight="1">
      <c r="A753" s="28">
        <v>2091099</v>
      </c>
      <c r="B753" s="29" t="s">
        <v>583</v>
      </c>
      <c r="C753" s="354"/>
      <c r="D753" s="353"/>
      <c r="E753" s="25"/>
    </row>
    <row r="754" spans="1:5" ht="18.75" customHeight="1">
      <c r="A754" s="26">
        <v>20911</v>
      </c>
      <c r="B754" s="27" t="s">
        <v>584</v>
      </c>
      <c r="C754" s="351">
        <f>SUM(C755:C756)</f>
        <v>0</v>
      </c>
      <c r="D754" s="352"/>
      <c r="E754" s="341"/>
    </row>
    <row r="755" spans="1:5" ht="18.75" customHeight="1">
      <c r="A755" s="28">
        <v>2091101</v>
      </c>
      <c r="B755" s="29" t="s">
        <v>585</v>
      </c>
      <c r="C755" s="354"/>
      <c r="D755" s="353"/>
      <c r="E755" s="25"/>
    </row>
    <row r="756" spans="1:5" ht="18.75" customHeight="1">
      <c r="A756" s="28">
        <v>2091199</v>
      </c>
      <c r="B756" s="29" t="s">
        <v>586</v>
      </c>
      <c r="C756" s="354"/>
      <c r="D756" s="353"/>
      <c r="E756" s="25"/>
    </row>
    <row r="757" spans="1:5" ht="18.75" customHeight="1">
      <c r="A757" s="26">
        <v>20912</v>
      </c>
      <c r="B757" s="27" t="s">
        <v>587</v>
      </c>
      <c r="C757" s="351">
        <f>SUM(C758:C760)</f>
        <v>0</v>
      </c>
      <c r="D757" s="352"/>
      <c r="E757" s="341"/>
    </row>
    <row r="758" spans="1:5" ht="18.75" customHeight="1">
      <c r="A758" s="28">
        <v>2091201</v>
      </c>
      <c r="B758" s="29" t="s">
        <v>588</v>
      </c>
      <c r="C758" s="354"/>
      <c r="D758" s="353"/>
      <c r="E758" s="25"/>
    </row>
    <row r="759" spans="1:5" ht="18.75" customHeight="1">
      <c r="A759" s="28">
        <v>2091202</v>
      </c>
      <c r="B759" s="29" t="s">
        <v>589</v>
      </c>
      <c r="C759" s="354"/>
      <c r="D759" s="353"/>
      <c r="E759" s="25"/>
    </row>
    <row r="760" spans="1:5" ht="18.75" customHeight="1">
      <c r="A760" s="28">
        <v>2091299</v>
      </c>
      <c r="B760" s="29" t="s">
        <v>590</v>
      </c>
      <c r="C760" s="354"/>
      <c r="D760" s="353"/>
      <c r="E760" s="25"/>
    </row>
    <row r="761" spans="1:5" ht="18.75" customHeight="1">
      <c r="A761" s="26">
        <v>20999</v>
      </c>
      <c r="B761" s="27" t="s">
        <v>591</v>
      </c>
      <c r="C761" s="351">
        <v>0</v>
      </c>
      <c r="D761" s="352"/>
      <c r="E761" s="341"/>
    </row>
    <row r="762" spans="1:5" ht="18.75" customHeight="1">
      <c r="A762" s="334">
        <v>210</v>
      </c>
      <c r="B762" s="335" t="s">
        <v>592</v>
      </c>
      <c r="C762" s="350">
        <f>C763+C768+C781+C785+C797+C800+C804+C809+C813+C817+C820+C829+C833+C831</f>
        <v>42022</v>
      </c>
      <c r="D762" s="350">
        <f>SUM(D763:D834)</f>
        <v>2133</v>
      </c>
      <c r="E762" s="343"/>
    </row>
    <row r="763" spans="1:5" ht="18.75" customHeight="1">
      <c r="A763" s="26">
        <v>21001</v>
      </c>
      <c r="B763" s="27" t="s">
        <v>593</v>
      </c>
      <c r="C763" s="351">
        <f>SUM(C764:C767)</f>
        <v>9266</v>
      </c>
      <c r="D763" s="352"/>
      <c r="E763" s="341"/>
    </row>
    <row r="764" spans="1:5" ht="18.75" customHeight="1">
      <c r="A764" s="28">
        <v>2100101</v>
      </c>
      <c r="B764" s="29" t="s">
        <v>59</v>
      </c>
      <c r="C764" s="246">
        <v>7976</v>
      </c>
      <c r="D764" s="353"/>
      <c r="E764" s="25"/>
    </row>
    <row r="765" spans="1:5" ht="18.75" customHeight="1">
      <c r="A765" s="28">
        <v>2100102</v>
      </c>
      <c r="B765" s="29" t="s">
        <v>60</v>
      </c>
      <c r="C765" s="354"/>
      <c r="D765" s="353"/>
      <c r="E765" s="25"/>
    </row>
    <row r="766" spans="1:5" ht="18.75" customHeight="1">
      <c r="A766" s="28">
        <v>2100103</v>
      </c>
      <c r="B766" s="29" t="s">
        <v>61</v>
      </c>
      <c r="C766" s="354"/>
      <c r="D766" s="353"/>
      <c r="E766" s="25"/>
    </row>
    <row r="767" spans="1:5" ht="18.75" customHeight="1">
      <c r="A767" s="28">
        <v>2100199</v>
      </c>
      <c r="B767" s="29" t="s">
        <v>594</v>
      </c>
      <c r="C767" s="247">
        <v>1290</v>
      </c>
      <c r="D767" s="353"/>
      <c r="E767" s="25"/>
    </row>
    <row r="768" spans="1:5" ht="18.75" customHeight="1">
      <c r="A768" s="26">
        <v>21002</v>
      </c>
      <c r="B768" s="27" t="s">
        <v>595</v>
      </c>
      <c r="C768" s="351">
        <f>SUM(C769:C780)</f>
        <v>10</v>
      </c>
      <c r="D768" s="352"/>
      <c r="E768" s="341"/>
    </row>
    <row r="769" spans="1:5" ht="18.75" customHeight="1">
      <c r="A769" s="28">
        <v>2100201</v>
      </c>
      <c r="B769" s="29" t="s">
        <v>596</v>
      </c>
      <c r="C769" s="354"/>
      <c r="D769" s="353"/>
      <c r="E769" s="25"/>
    </row>
    <row r="770" spans="1:5" ht="18.75" customHeight="1">
      <c r="A770" s="28">
        <v>2100202</v>
      </c>
      <c r="B770" s="29" t="s">
        <v>597</v>
      </c>
      <c r="C770" s="354"/>
      <c r="D770" s="353"/>
      <c r="E770" s="25"/>
    </row>
    <row r="771" spans="1:5" ht="18.75" customHeight="1">
      <c r="A771" s="28">
        <v>2100203</v>
      </c>
      <c r="B771" s="29" t="s">
        <v>598</v>
      </c>
      <c r="C771" s="354"/>
      <c r="D771" s="353"/>
      <c r="E771" s="25"/>
    </row>
    <row r="772" spans="1:5" ht="18.75" customHeight="1">
      <c r="A772" s="28">
        <v>2100204</v>
      </c>
      <c r="B772" s="29" t="s">
        <v>599</v>
      </c>
      <c r="C772" s="248">
        <v>10</v>
      </c>
      <c r="D772" s="353"/>
      <c r="E772" s="25"/>
    </row>
    <row r="773" spans="1:5" ht="18.75" customHeight="1">
      <c r="A773" s="28">
        <v>2100205</v>
      </c>
      <c r="B773" s="29" t="s">
        <v>600</v>
      </c>
      <c r="C773" s="354"/>
      <c r="D773" s="353"/>
      <c r="E773" s="25"/>
    </row>
    <row r="774" spans="1:5" ht="18.75" customHeight="1">
      <c r="A774" s="28">
        <v>2100206</v>
      </c>
      <c r="B774" s="29" t="s">
        <v>601</v>
      </c>
      <c r="C774" s="354"/>
      <c r="D774" s="353"/>
      <c r="E774" s="25"/>
    </row>
    <row r="775" spans="1:5" ht="18.75" customHeight="1">
      <c r="A775" s="28">
        <v>2100207</v>
      </c>
      <c r="B775" s="29" t="s">
        <v>602</v>
      </c>
      <c r="C775" s="354"/>
      <c r="D775" s="353"/>
      <c r="E775" s="25"/>
    </row>
    <row r="776" spans="1:5" ht="18.75" customHeight="1">
      <c r="A776" s="28">
        <v>2100208</v>
      </c>
      <c r="B776" s="29" t="s">
        <v>603</v>
      </c>
      <c r="C776" s="354"/>
      <c r="D776" s="353"/>
      <c r="E776" s="25"/>
    </row>
    <row r="777" spans="1:5" ht="18.75" customHeight="1">
      <c r="A777" s="28">
        <v>2100209</v>
      </c>
      <c r="B777" s="29" t="s">
        <v>604</v>
      </c>
      <c r="C777" s="354"/>
      <c r="D777" s="353"/>
      <c r="E777" s="25"/>
    </row>
    <row r="778" spans="1:5" ht="18.75" customHeight="1">
      <c r="A778" s="28">
        <v>2100210</v>
      </c>
      <c r="B778" s="29" t="s">
        <v>605</v>
      </c>
      <c r="C778" s="354"/>
      <c r="D778" s="353"/>
      <c r="E778" s="25"/>
    </row>
    <row r="779" spans="1:5" ht="18.75" customHeight="1">
      <c r="A779" s="28">
        <v>2100211</v>
      </c>
      <c r="B779" s="29" t="s">
        <v>606</v>
      </c>
      <c r="C779" s="354"/>
      <c r="D779" s="353"/>
      <c r="E779" s="25"/>
    </row>
    <row r="780" spans="1:5" ht="18.75" customHeight="1">
      <c r="A780" s="28">
        <v>2100299</v>
      </c>
      <c r="B780" s="29" t="s">
        <v>607</v>
      </c>
      <c r="C780" s="354"/>
      <c r="D780" s="353"/>
      <c r="E780" s="25"/>
    </row>
    <row r="781" spans="1:5" ht="18.75" customHeight="1">
      <c r="A781" s="26">
        <v>21003</v>
      </c>
      <c r="B781" s="27" t="s">
        <v>608</v>
      </c>
      <c r="C781" s="351">
        <f>SUM(C782:C784)</f>
        <v>196</v>
      </c>
      <c r="D781" s="352"/>
      <c r="E781" s="341"/>
    </row>
    <row r="782" spans="1:5" ht="18.75" customHeight="1">
      <c r="A782" s="28">
        <v>2100301</v>
      </c>
      <c r="B782" s="29" t="s">
        <v>609</v>
      </c>
      <c r="C782" s="354"/>
      <c r="D782" s="353"/>
      <c r="E782" s="25"/>
    </row>
    <row r="783" spans="1:5" ht="18.75" customHeight="1">
      <c r="A783" s="28">
        <v>2100302</v>
      </c>
      <c r="B783" s="29" t="s">
        <v>610</v>
      </c>
      <c r="C783" s="249">
        <v>170</v>
      </c>
      <c r="D783" s="353"/>
      <c r="E783" s="25"/>
    </row>
    <row r="784" spans="1:5" ht="18.75" customHeight="1">
      <c r="A784" s="28">
        <v>2100399</v>
      </c>
      <c r="B784" s="29" t="s">
        <v>611</v>
      </c>
      <c r="C784" s="249">
        <v>26</v>
      </c>
      <c r="D784" s="353"/>
      <c r="E784" s="25"/>
    </row>
    <row r="785" spans="1:5" ht="18.75" customHeight="1">
      <c r="A785" s="26">
        <v>21004</v>
      </c>
      <c r="B785" s="27" t="s">
        <v>612</v>
      </c>
      <c r="C785" s="351">
        <f>SUM(C786:C796)</f>
        <v>8505</v>
      </c>
      <c r="D785" s="352"/>
      <c r="E785" s="341"/>
    </row>
    <row r="786" spans="1:5" ht="18.75" customHeight="1">
      <c r="A786" s="28">
        <v>2100401</v>
      </c>
      <c r="B786" s="29" t="s">
        <v>613</v>
      </c>
      <c r="C786" s="250">
        <v>237</v>
      </c>
      <c r="D786" s="353"/>
      <c r="E786" s="25"/>
    </row>
    <row r="787" spans="1:5" ht="18.75" customHeight="1">
      <c r="A787" s="28">
        <v>2100402</v>
      </c>
      <c r="B787" s="29" t="s">
        <v>614</v>
      </c>
      <c r="C787" s="250"/>
      <c r="D787" s="353"/>
      <c r="E787" s="25"/>
    </row>
    <row r="788" spans="1:5" ht="18.75" customHeight="1">
      <c r="A788" s="28">
        <v>2100403</v>
      </c>
      <c r="B788" s="29" t="s">
        <v>615</v>
      </c>
      <c r="C788" s="250">
        <v>70</v>
      </c>
      <c r="D788" s="353"/>
      <c r="E788" s="25"/>
    </row>
    <row r="789" spans="1:5" ht="18.75" customHeight="1">
      <c r="A789" s="28">
        <v>2100404</v>
      </c>
      <c r="B789" s="29" t="s">
        <v>616</v>
      </c>
      <c r="C789" s="250">
        <v>70</v>
      </c>
      <c r="D789" s="353"/>
      <c r="E789" s="25"/>
    </row>
    <row r="790" spans="1:5" ht="18.75" customHeight="1">
      <c r="A790" s="28">
        <v>2100405</v>
      </c>
      <c r="B790" s="29" t="s">
        <v>617</v>
      </c>
      <c r="C790" s="354"/>
      <c r="D790" s="353"/>
      <c r="E790" s="25"/>
    </row>
    <row r="791" spans="1:5" ht="18.75" customHeight="1">
      <c r="A791" s="28">
        <v>2100406</v>
      </c>
      <c r="B791" s="29" t="s">
        <v>618</v>
      </c>
      <c r="C791" s="354"/>
      <c r="D791" s="353"/>
      <c r="E791" s="25"/>
    </row>
    <row r="792" spans="1:5" ht="18.75" customHeight="1">
      <c r="A792" s="28">
        <v>2100407</v>
      </c>
      <c r="B792" s="29" t="s">
        <v>619</v>
      </c>
      <c r="C792" s="354"/>
      <c r="D792" s="353"/>
      <c r="E792" s="25"/>
    </row>
    <row r="793" spans="1:5" ht="18.75" customHeight="1">
      <c r="A793" s="28">
        <v>2100408</v>
      </c>
      <c r="B793" s="29" t="s">
        <v>620</v>
      </c>
      <c r="C793" s="251">
        <v>7100</v>
      </c>
      <c r="D793" s="353"/>
      <c r="E793" s="25"/>
    </row>
    <row r="794" spans="1:5" ht="18.75" customHeight="1">
      <c r="A794" s="28">
        <v>2100409</v>
      </c>
      <c r="B794" s="29" t="s">
        <v>621</v>
      </c>
      <c r="C794" s="354"/>
      <c r="D794" s="353"/>
      <c r="E794" s="25"/>
    </row>
    <row r="795" spans="1:5" ht="18.75" customHeight="1">
      <c r="A795" s="28">
        <v>2100410</v>
      </c>
      <c r="B795" s="29" t="s">
        <v>622</v>
      </c>
      <c r="C795" s="354"/>
      <c r="D795" s="353"/>
      <c r="E795" s="25"/>
    </row>
    <row r="796" spans="1:5" ht="18.75" customHeight="1">
      <c r="A796" s="28">
        <v>2100499</v>
      </c>
      <c r="B796" s="29" t="s">
        <v>623</v>
      </c>
      <c r="C796" s="354">
        <v>1028</v>
      </c>
      <c r="D796" s="353">
        <v>1028</v>
      </c>
      <c r="E796" s="25"/>
    </row>
    <row r="797" spans="1:5" ht="18.75" customHeight="1">
      <c r="A797" s="26">
        <v>21006</v>
      </c>
      <c r="B797" s="27" t="s">
        <v>624</v>
      </c>
      <c r="C797" s="351">
        <f>SUM(C798:C799)</f>
        <v>0</v>
      </c>
      <c r="D797" s="352"/>
      <c r="E797" s="341"/>
    </row>
    <row r="798" spans="1:5" ht="18.75" customHeight="1">
      <c r="A798" s="28">
        <v>2100601</v>
      </c>
      <c r="B798" s="29" t="s">
        <v>625</v>
      </c>
      <c r="C798" s="354"/>
      <c r="D798" s="353"/>
      <c r="E798" s="25"/>
    </row>
    <row r="799" spans="1:5" ht="18.75" customHeight="1">
      <c r="A799" s="28">
        <v>2100699</v>
      </c>
      <c r="B799" s="29" t="s">
        <v>626</v>
      </c>
      <c r="C799" s="354"/>
      <c r="D799" s="353"/>
      <c r="E799" s="25"/>
    </row>
    <row r="800" spans="1:5" ht="18.75" customHeight="1">
      <c r="A800" s="26">
        <v>21007</v>
      </c>
      <c r="B800" s="27" t="s">
        <v>627</v>
      </c>
      <c r="C800" s="351">
        <f>SUM(C801:C803)</f>
        <v>3964</v>
      </c>
      <c r="D800" s="352"/>
      <c r="E800" s="341"/>
    </row>
    <row r="801" spans="1:5" ht="18.75" customHeight="1">
      <c r="A801" s="28">
        <v>2100716</v>
      </c>
      <c r="B801" s="29" t="s">
        <v>628</v>
      </c>
      <c r="C801" s="252">
        <v>15</v>
      </c>
      <c r="D801" s="353"/>
      <c r="E801" s="25"/>
    </row>
    <row r="802" spans="1:5" ht="18.75" customHeight="1">
      <c r="A802" s="28">
        <v>2100717</v>
      </c>
      <c r="B802" s="29" t="s">
        <v>629</v>
      </c>
      <c r="C802" s="252">
        <v>73</v>
      </c>
      <c r="D802" s="353"/>
      <c r="E802" s="25"/>
    </row>
    <row r="803" spans="1:5" ht="18.75" customHeight="1">
      <c r="A803" s="28">
        <v>2100799</v>
      </c>
      <c r="B803" s="29" t="s">
        <v>630</v>
      </c>
      <c r="C803" s="252">
        <v>3876</v>
      </c>
      <c r="D803" s="353">
        <v>610</v>
      </c>
      <c r="E803" s="25"/>
    </row>
    <row r="804" spans="1:5" ht="18.75" customHeight="1">
      <c r="A804" s="26">
        <v>21011</v>
      </c>
      <c r="B804" s="27" t="s">
        <v>631</v>
      </c>
      <c r="C804" s="351">
        <f>SUM(C805:C808)</f>
        <v>2263</v>
      </c>
      <c r="D804" s="352"/>
      <c r="E804" s="341"/>
    </row>
    <row r="805" spans="1:5" ht="18.75" customHeight="1">
      <c r="A805" s="28">
        <v>2101101</v>
      </c>
      <c r="B805" s="29" t="s">
        <v>632</v>
      </c>
      <c r="C805" s="253">
        <v>1822</v>
      </c>
      <c r="D805" s="353"/>
      <c r="E805" s="25"/>
    </row>
    <row r="806" spans="1:5" ht="18.75" customHeight="1">
      <c r="A806" s="28">
        <v>2101102</v>
      </c>
      <c r="B806" s="29" t="s">
        <v>633</v>
      </c>
      <c r="C806" s="253">
        <v>441</v>
      </c>
      <c r="D806" s="353"/>
      <c r="E806" s="25"/>
    </row>
    <row r="807" spans="1:5" ht="18.75" customHeight="1">
      <c r="A807" s="28">
        <v>2101103</v>
      </c>
      <c r="B807" s="29" t="s">
        <v>634</v>
      </c>
      <c r="C807" s="354"/>
      <c r="D807" s="353"/>
      <c r="E807" s="25"/>
    </row>
    <row r="808" spans="1:5" ht="18.75" customHeight="1">
      <c r="A808" s="28">
        <v>2101199</v>
      </c>
      <c r="B808" s="29" t="s">
        <v>635</v>
      </c>
      <c r="C808" s="354"/>
      <c r="D808" s="353"/>
      <c r="E808" s="25"/>
    </row>
    <row r="809" spans="1:5" ht="18.75" customHeight="1">
      <c r="A809" s="26">
        <v>21012</v>
      </c>
      <c r="B809" s="27" t="s">
        <v>636</v>
      </c>
      <c r="C809" s="351">
        <f>SUM(C810:C812)</f>
        <v>4888</v>
      </c>
      <c r="D809" s="352"/>
      <c r="E809" s="341"/>
    </row>
    <row r="810" spans="1:5" ht="18.75" customHeight="1">
      <c r="A810" s="28">
        <v>2101201</v>
      </c>
      <c r="B810" s="29" t="s">
        <v>637</v>
      </c>
      <c r="C810" s="354"/>
      <c r="D810" s="353"/>
      <c r="E810" s="25"/>
    </row>
    <row r="811" spans="1:5" ht="18.75" customHeight="1">
      <c r="A811" s="28">
        <v>2101202</v>
      </c>
      <c r="B811" s="29" t="s">
        <v>638</v>
      </c>
      <c r="C811" s="254">
        <v>4888</v>
      </c>
      <c r="D811" s="353"/>
      <c r="E811" s="25"/>
    </row>
    <row r="812" spans="1:5" ht="18.75" customHeight="1">
      <c r="A812" s="28">
        <v>2101299</v>
      </c>
      <c r="B812" s="29" t="s">
        <v>639</v>
      </c>
      <c r="C812" s="354"/>
      <c r="D812" s="353"/>
      <c r="E812" s="25"/>
    </row>
    <row r="813" spans="1:5" ht="18.75" customHeight="1">
      <c r="A813" s="26">
        <v>21013</v>
      </c>
      <c r="B813" s="27" t="s">
        <v>640</v>
      </c>
      <c r="C813" s="351">
        <f>SUM(C814:C816)</f>
        <v>1550</v>
      </c>
      <c r="D813" s="352"/>
      <c r="E813" s="341"/>
    </row>
    <row r="814" spans="1:5" ht="18.75" customHeight="1">
      <c r="A814" s="28">
        <v>2101301</v>
      </c>
      <c r="B814" s="29" t="s">
        <v>641</v>
      </c>
      <c r="C814" s="255">
        <v>1550</v>
      </c>
      <c r="D814" s="353"/>
      <c r="E814" s="25"/>
    </row>
    <row r="815" spans="1:5" ht="18.75" customHeight="1">
      <c r="A815" s="28">
        <v>2101302</v>
      </c>
      <c r="B815" s="29" t="s">
        <v>642</v>
      </c>
      <c r="C815" s="354"/>
      <c r="D815" s="353"/>
      <c r="E815" s="25"/>
    </row>
    <row r="816" spans="1:5" ht="18.75" customHeight="1">
      <c r="A816" s="28">
        <v>2101399</v>
      </c>
      <c r="B816" s="29" t="s">
        <v>643</v>
      </c>
      <c r="C816" s="354"/>
      <c r="D816" s="353"/>
      <c r="E816" s="25"/>
    </row>
    <row r="817" spans="1:5" ht="18.75" customHeight="1">
      <c r="A817" s="26">
        <v>21014</v>
      </c>
      <c r="B817" s="27" t="s">
        <v>644</v>
      </c>
      <c r="C817" s="351">
        <f>SUM(C818:C819)</f>
        <v>0</v>
      </c>
      <c r="D817" s="352"/>
      <c r="E817" s="341"/>
    </row>
    <row r="818" spans="1:5" ht="18.75" customHeight="1">
      <c r="A818" s="28">
        <v>2101401</v>
      </c>
      <c r="B818" s="29" t="s">
        <v>645</v>
      </c>
      <c r="C818" s="354"/>
      <c r="D818" s="353"/>
      <c r="E818" s="25"/>
    </row>
    <row r="819" spans="1:5" ht="18.75" customHeight="1">
      <c r="A819" s="28">
        <v>2101499</v>
      </c>
      <c r="B819" s="29" t="s">
        <v>646</v>
      </c>
      <c r="C819" s="354"/>
      <c r="D819" s="353"/>
      <c r="E819" s="25"/>
    </row>
    <row r="820" spans="1:5" ht="18.75" customHeight="1">
      <c r="A820" s="26">
        <v>21015</v>
      </c>
      <c r="B820" s="27" t="s">
        <v>647</v>
      </c>
      <c r="C820" s="351">
        <f>SUM(C821:C828)</f>
        <v>855</v>
      </c>
      <c r="D820" s="352"/>
      <c r="E820" s="341"/>
    </row>
    <row r="821" spans="1:5" ht="18.75" customHeight="1">
      <c r="A821" s="28">
        <v>2101501</v>
      </c>
      <c r="B821" s="29" t="s">
        <v>59</v>
      </c>
      <c r="C821" s="256">
        <v>405</v>
      </c>
      <c r="D821" s="353"/>
      <c r="E821" s="25"/>
    </row>
    <row r="822" spans="1:5" ht="18.75" customHeight="1">
      <c r="A822" s="28">
        <v>2101502</v>
      </c>
      <c r="B822" s="29" t="s">
        <v>60</v>
      </c>
      <c r="C822" s="354"/>
      <c r="D822" s="353"/>
      <c r="E822" s="25"/>
    </row>
    <row r="823" spans="1:5" ht="18.75" customHeight="1">
      <c r="A823" s="28">
        <v>2101503</v>
      </c>
      <c r="B823" s="29" t="s">
        <v>61</v>
      </c>
      <c r="C823" s="354"/>
      <c r="D823" s="353"/>
      <c r="E823" s="25"/>
    </row>
    <row r="824" spans="1:5" ht="18.75" customHeight="1">
      <c r="A824" s="28">
        <v>2101504</v>
      </c>
      <c r="B824" s="29" t="s">
        <v>102</v>
      </c>
      <c r="C824" s="354"/>
      <c r="D824" s="353"/>
      <c r="E824" s="25"/>
    </row>
    <row r="825" spans="1:5" ht="18.75" customHeight="1">
      <c r="A825" s="28">
        <v>2101505</v>
      </c>
      <c r="B825" s="29" t="s">
        <v>648</v>
      </c>
      <c r="C825" s="354"/>
      <c r="D825" s="353"/>
      <c r="E825" s="25"/>
    </row>
    <row r="826" spans="1:5" ht="18.75" customHeight="1">
      <c r="A826" s="28">
        <v>2101506</v>
      </c>
      <c r="B826" s="29" t="s">
        <v>649</v>
      </c>
      <c r="C826" s="354"/>
      <c r="D826" s="353"/>
      <c r="E826" s="25"/>
    </row>
    <row r="827" spans="1:5" ht="18.75" customHeight="1">
      <c r="A827" s="28">
        <v>2101550</v>
      </c>
      <c r="B827" s="29" t="s">
        <v>68</v>
      </c>
      <c r="C827" s="354"/>
      <c r="D827" s="353"/>
      <c r="E827" s="25"/>
    </row>
    <row r="828" spans="1:5" ht="18.75" customHeight="1">
      <c r="A828" s="28">
        <v>2101599</v>
      </c>
      <c r="B828" s="29" t="s">
        <v>650</v>
      </c>
      <c r="C828" s="354">
        <v>450</v>
      </c>
      <c r="D828" s="353"/>
      <c r="E828" s="25"/>
    </row>
    <row r="829" spans="1:5" ht="18.75" customHeight="1">
      <c r="A829" s="26">
        <v>21016</v>
      </c>
      <c r="B829" s="27" t="s">
        <v>651</v>
      </c>
      <c r="C829" s="351">
        <f>SUM(C830)</f>
        <v>2</v>
      </c>
      <c r="D829" s="352"/>
      <c r="E829" s="341"/>
    </row>
    <row r="830" spans="1:5" ht="18.75" customHeight="1">
      <c r="A830" s="28">
        <v>2101601</v>
      </c>
      <c r="B830" s="29" t="s">
        <v>651</v>
      </c>
      <c r="C830" s="354">
        <v>2</v>
      </c>
      <c r="D830" s="353"/>
      <c r="E830" s="25"/>
    </row>
    <row r="831" spans="1:5" ht="18.75" customHeight="1">
      <c r="A831" s="336" t="s">
        <v>1878</v>
      </c>
      <c r="B831" s="337" t="s">
        <v>1879</v>
      </c>
      <c r="C831" s="351">
        <f>SUM(C832)</f>
        <v>100</v>
      </c>
      <c r="D831" s="352"/>
      <c r="E831" s="341"/>
    </row>
    <row r="832" spans="1:5" ht="18.75" customHeight="1">
      <c r="A832" s="28" t="s">
        <v>1880</v>
      </c>
      <c r="B832" s="29" t="s">
        <v>1881</v>
      </c>
      <c r="C832" s="354">
        <v>100</v>
      </c>
      <c r="D832" s="353"/>
      <c r="E832" s="25"/>
    </row>
    <row r="833" spans="1:5" ht="18.75" customHeight="1">
      <c r="A833" s="26">
        <v>21099</v>
      </c>
      <c r="B833" s="27" t="s">
        <v>652</v>
      </c>
      <c r="C833" s="351">
        <f>SUM(C834)</f>
        <v>10423</v>
      </c>
      <c r="D833" s="352"/>
      <c r="E833" s="341"/>
    </row>
    <row r="834" spans="1:5" ht="18.75" customHeight="1">
      <c r="A834" s="28" t="s">
        <v>1882</v>
      </c>
      <c r="B834" s="29" t="s">
        <v>652</v>
      </c>
      <c r="C834" s="257">
        <v>10423</v>
      </c>
      <c r="D834" s="353">
        <v>495</v>
      </c>
      <c r="E834" s="25"/>
    </row>
    <row r="835" spans="1:5" ht="18.75" customHeight="1">
      <c r="A835" s="334">
        <v>211</v>
      </c>
      <c r="B835" s="335" t="s">
        <v>653</v>
      </c>
      <c r="C835" s="350">
        <f>C836+C845+C849+C858+C864+C871+C877+C880+C883+C885+C887+C893+C895+C897+C912+C917+C922</f>
        <v>11146</v>
      </c>
      <c r="D835" s="350">
        <f>SUM(D836:D923)</f>
        <v>7408</v>
      </c>
      <c r="E835" s="343"/>
    </row>
    <row r="836" spans="1:5" ht="18.75" customHeight="1">
      <c r="A836" s="26">
        <v>21101</v>
      </c>
      <c r="B836" s="27" t="s">
        <v>654</v>
      </c>
      <c r="C836" s="351">
        <f>SUM(C837:C844)</f>
        <v>0</v>
      </c>
      <c r="D836" s="352"/>
      <c r="E836" s="341"/>
    </row>
    <row r="837" spans="1:5" ht="18.75" customHeight="1">
      <c r="A837" s="28">
        <v>2110101</v>
      </c>
      <c r="B837" s="29" t="s">
        <v>59</v>
      </c>
      <c r="C837" s="354"/>
      <c r="D837" s="353"/>
      <c r="E837" s="25"/>
    </row>
    <row r="838" spans="1:5" ht="18.75" customHeight="1">
      <c r="A838" s="28">
        <v>2110102</v>
      </c>
      <c r="B838" s="29" t="s">
        <v>60</v>
      </c>
      <c r="C838" s="354"/>
      <c r="D838" s="353"/>
      <c r="E838" s="25"/>
    </row>
    <row r="839" spans="1:5" ht="18.75" customHeight="1">
      <c r="A839" s="28">
        <v>2110103</v>
      </c>
      <c r="B839" s="29" t="s">
        <v>61</v>
      </c>
      <c r="C839" s="354"/>
      <c r="D839" s="353"/>
      <c r="E839" s="25"/>
    </row>
    <row r="840" spans="1:5" ht="18.75" customHeight="1">
      <c r="A840" s="28">
        <v>2110104</v>
      </c>
      <c r="B840" s="29" t="s">
        <v>655</v>
      </c>
      <c r="C840" s="354"/>
      <c r="D840" s="353"/>
      <c r="E840" s="25"/>
    </row>
    <row r="841" spans="1:5" ht="18.75" customHeight="1">
      <c r="A841" s="28">
        <v>2110105</v>
      </c>
      <c r="B841" s="29" t="s">
        <v>656</v>
      </c>
      <c r="C841" s="354"/>
      <c r="D841" s="353"/>
      <c r="E841" s="25"/>
    </row>
    <row r="842" spans="1:5" ht="18.75" customHeight="1">
      <c r="A842" s="28">
        <v>2110106</v>
      </c>
      <c r="B842" s="29" t="s">
        <v>657</v>
      </c>
      <c r="C842" s="354"/>
      <c r="D842" s="353"/>
      <c r="E842" s="25"/>
    </row>
    <row r="843" spans="1:5" ht="18.75" customHeight="1">
      <c r="A843" s="28">
        <v>2110107</v>
      </c>
      <c r="B843" s="29" t="s">
        <v>658</v>
      </c>
      <c r="C843" s="354"/>
      <c r="D843" s="353"/>
      <c r="E843" s="25"/>
    </row>
    <row r="844" spans="1:5" ht="18.75" customHeight="1">
      <c r="A844" s="28">
        <v>2110199</v>
      </c>
      <c r="B844" s="29" t="s">
        <v>659</v>
      </c>
      <c r="C844" s="354"/>
      <c r="D844" s="353"/>
      <c r="E844" s="25"/>
    </row>
    <row r="845" spans="1:5" ht="18.75" customHeight="1">
      <c r="A845" s="26">
        <v>21102</v>
      </c>
      <c r="B845" s="27" t="s">
        <v>660</v>
      </c>
      <c r="C845" s="351">
        <f>SUM(C846:C848)</f>
        <v>0</v>
      </c>
      <c r="D845" s="352"/>
      <c r="E845" s="341"/>
    </row>
    <row r="846" spans="1:5" ht="18.75" customHeight="1">
      <c r="A846" s="28">
        <v>2110203</v>
      </c>
      <c r="B846" s="29" t="s">
        <v>661</v>
      </c>
      <c r="C846" s="354"/>
      <c r="D846" s="353"/>
      <c r="E846" s="25"/>
    </row>
    <row r="847" spans="1:5" ht="18.75" customHeight="1">
      <c r="A847" s="28">
        <v>2110204</v>
      </c>
      <c r="B847" s="29" t="s">
        <v>662</v>
      </c>
      <c r="C847" s="354"/>
      <c r="D847" s="353"/>
      <c r="E847" s="25"/>
    </row>
    <row r="848" spans="1:5" ht="18.75" customHeight="1">
      <c r="A848" s="28">
        <v>2110299</v>
      </c>
      <c r="B848" s="29" t="s">
        <v>663</v>
      </c>
      <c r="C848" s="354"/>
      <c r="D848" s="353"/>
      <c r="E848" s="25"/>
    </row>
    <row r="849" spans="1:5" ht="18.75" customHeight="1">
      <c r="A849" s="26">
        <v>21103</v>
      </c>
      <c r="B849" s="27" t="s">
        <v>664</v>
      </c>
      <c r="C849" s="351">
        <f>SUM(C850:C857)</f>
        <v>8788</v>
      </c>
      <c r="D849" s="352"/>
      <c r="E849" s="341"/>
    </row>
    <row r="850" spans="1:5" ht="18.75" customHeight="1">
      <c r="A850" s="28">
        <v>2110301</v>
      </c>
      <c r="B850" s="29" t="s">
        <v>665</v>
      </c>
      <c r="C850" s="354">
        <v>50</v>
      </c>
      <c r="D850" s="353"/>
      <c r="E850" s="25"/>
    </row>
    <row r="851" spans="1:5" ht="18.75" customHeight="1">
      <c r="A851" s="28">
        <v>2110302</v>
      </c>
      <c r="B851" s="29" t="s">
        <v>666</v>
      </c>
      <c r="C851" s="354">
        <v>2800</v>
      </c>
      <c r="D851" s="353">
        <v>2800</v>
      </c>
      <c r="E851" s="25"/>
    </row>
    <row r="852" spans="1:5" ht="18.75" customHeight="1">
      <c r="A852" s="28">
        <v>2110303</v>
      </c>
      <c r="B852" s="29" t="s">
        <v>667</v>
      </c>
      <c r="C852" s="354"/>
      <c r="D852" s="353"/>
      <c r="E852" s="25"/>
    </row>
    <row r="853" spans="1:5" ht="18.75" customHeight="1">
      <c r="A853" s="28">
        <v>2110304</v>
      </c>
      <c r="B853" s="29" t="s">
        <v>668</v>
      </c>
      <c r="C853" s="354"/>
      <c r="D853" s="353"/>
      <c r="E853" s="25"/>
    </row>
    <row r="854" spans="1:5" ht="18.75" customHeight="1">
      <c r="A854" s="28">
        <v>2110305</v>
      </c>
      <c r="B854" s="29" t="s">
        <v>669</v>
      </c>
      <c r="C854" s="354"/>
      <c r="D854" s="353"/>
      <c r="E854" s="25"/>
    </row>
    <row r="855" spans="1:5" ht="18.75" customHeight="1">
      <c r="A855" s="28">
        <v>2110306</v>
      </c>
      <c r="B855" s="29" t="s">
        <v>670</v>
      </c>
      <c r="C855" s="354"/>
      <c r="D855" s="353"/>
      <c r="E855" s="25"/>
    </row>
    <row r="856" spans="1:5" ht="18.75" customHeight="1">
      <c r="A856" s="28" t="s">
        <v>1883</v>
      </c>
      <c r="B856" s="29" t="s">
        <v>1884</v>
      </c>
      <c r="C856" s="354">
        <v>2248</v>
      </c>
      <c r="D856" s="353">
        <v>2248</v>
      </c>
      <c r="E856" s="25"/>
    </row>
    <row r="857" spans="1:5" ht="18.75" customHeight="1">
      <c r="A857" s="28">
        <v>2110399</v>
      </c>
      <c r="B857" s="29" t="s">
        <v>671</v>
      </c>
      <c r="C857" s="258">
        <v>3690</v>
      </c>
      <c r="D857" s="353">
        <v>1860</v>
      </c>
      <c r="E857" s="25"/>
    </row>
    <row r="858" spans="1:5" ht="18.75" customHeight="1">
      <c r="A858" s="26">
        <v>21104</v>
      </c>
      <c r="B858" s="27" t="s">
        <v>672</v>
      </c>
      <c r="C858" s="351">
        <f>SUM(C859:C863)</f>
        <v>1658</v>
      </c>
      <c r="D858" s="352"/>
      <c r="E858" s="341"/>
    </row>
    <row r="859" spans="1:5" ht="18.75" customHeight="1">
      <c r="A859" s="28">
        <v>2110401</v>
      </c>
      <c r="B859" s="29" t="s">
        <v>673</v>
      </c>
      <c r="C859" s="354"/>
      <c r="D859" s="353"/>
      <c r="E859" s="25"/>
    </row>
    <row r="860" spans="1:5" ht="18.75" customHeight="1">
      <c r="A860" s="28">
        <v>2110402</v>
      </c>
      <c r="B860" s="29" t="s">
        <v>674</v>
      </c>
      <c r="C860" s="259">
        <v>1658</v>
      </c>
      <c r="D860" s="353"/>
      <c r="E860" s="25"/>
    </row>
    <row r="861" spans="1:5" ht="18.75" customHeight="1">
      <c r="A861" s="28">
        <v>2110403</v>
      </c>
      <c r="B861" s="29" t="s">
        <v>675</v>
      </c>
      <c r="C861" s="354"/>
      <c r="D861" s="353"/>
      <c r="E861" s="25"/>
    </row>
    <row r="862" spans="1:5" ht="18.75" customHeight="1">
      <c r="A862" s="28">
        <v>2110404</v>
      </c>
      <c r="B862" s="29" t="s">
        <v>676</v>
      </c>
      <c r="C862" s="354"/>
      <c r="D862" s="353"/>
      <c r="E862" s="25"/>
    </row>
    <row r="863" spans="1:5" ht="18.75" customHeight="1">
      <c r="A863" s="28">
        <v>2110499</v>
      </c>
      <c r="B863" s="29" t="s">
        <v>677</v>
      </c>
      <c r="C863" s="354"/>
      <c r="D863" s="353"/>
      <c r="E863" s="25"/>
    </row>
    <row r="864" spans="1:5" ht="18.75" customHeight="1">
      <c r="A864" s="26">
        <v>21105</v>
      </c>
      <c r="B864" s="27" t="s">
        <v>678</v>
      </c>
      <c r="C864" s="351">
        <f>SUM(C865:C870)</f>
        <v>0</v>
      </c>
      <c r="D864" s="352"/>
      <c r="E864" s="341"/>
    </row>
    <row r="865" spans="1:5" ht="18.75" customHeight="1">
      <c r="A865" s="28">
        <v>2110501</v>
      </c>
      <c r="B865" s="29" t="s">
        <v>679</v>
      </c>
      <c r="C865" s="354"/>
      <c r="D865" s="353"/>
      <c r="E865" s="25"/>
    </row>
    <row r="866" spans="1:5" ht="18.75" customHeight="1">
      <c r="A866" s="28">
        <v>2110502</v>
      </c>
      <c r="B866" s="29" t="s">
        <v>680</v>
      </c>
      <c r="C866" s="354"/>
      <c r="D866" s="353"/>
      <c r="E866" s="25"/>
    </row>
    <row r="867" spans="1:5" ht="18.75" customHeight="1">
      <c r="A867" s="28">
        <v>2110503</v>
      </c>
      <c r="B867" s="29" t="s">
        <v>681</v>
      </c>
      <c r="C867" s="354"/>
      <c r="D867" s="353"/>
      <c r="E867" s="25"/>
    </row>
    <row r="868" spans="1:5" ht="18.75" customHeight="1">
      <c r="A868" s="28">
        <v>2110506</v>
      </c>
      <c r="B868" s="29" t="s">
        <v>682</v>
      </c>
      <c r="C868" s="354"/>
      <c r="D868" s="353"/>
      <c r="E868" s="25"/>
    </row>
    <row r="869" spans="1:5" ht="18.75" customHeight="1">
      <c r="A869" s="28">
        <v>2110507</v>
      </c>
      <c r="B869" s="29" t="s">
        <v>683</v>
      </c>
      <c r="C869" s="354"/>
      <c r="D869" s="353"/>
      <c r="E869" s="25"/>
    </row>
    <row r="870" spans="1:5" ht="18.75" customHeight="1">
      <c r="A870" s="28">
        <v>2110599</v>
      </c>
      <c r="B870" s="29" t="s">
        <v>684</v>
      </c>
      <c r="C870" s="354"/>
      <c r="D870" s="353"/>
      <c r="E870" s="25"/>
    </row>
    <row r="871" spans="1:5" ht="18.75" customHeight="1">
      <c r="A871" s="26">
        <v>21106</v>
      </c>
      <c r="B871" s="27" t="s">
        <v>685</v>
      </c>
      <c r="C871" s="351">
        <f>SUM(C872:C876)</f>
        <v>0</v>
      </c>
      <c r="D871" s="352"/>
      <c r="E871" s="341"/>
    </row>
    <row r="872" spans="1:5" ht="18.75" customHeight="1">
      <c r="A872" s="28">
        <v>2110602</v>
      </c>
      <c r="B872" s="29" t="s">
        <v>686</v>
      </c>
      <c r="C872" s="354"/>
      <c r="D872" s="353"/>
      <c r="E872" s="25"/>
    </row>
    <row r="873" spans="1:5" ht="18.75" customHeight="1">
      <c r="A873" s="28">
        <v>2110603</v>
      </c>
      <c r="B873" s="29" t="s">
        <v>687</v>
      </c>
      <c r="C873" s="354"/>
      <c r="D873" s="353"/>
      <c r="E873" s="25"/>
    </row>
    <row r="874" spans="1:5" ht="18.75" customHeight="1">
      <c r="A874" s="28">
        <v>2110604</v>
      </c>
      <c r="B874" s="29" t="s">
        <v>688</v>
      </c>
      <c r="C874" s="354"/>
      <c r="D874" s="353"/>
      <c r="E874" s="25"/>
    </row>
    <row r="875" spans="1:5" ht="18.75" customHeight="1">
      <c r="A875" s="28">
        <v>2110605</v>
      </c>
      <c r="B875" s="29" t="s">
        <v>689</v>
      </c>
      <c r="C875" s="354"/>
      <c r="D875" s="353"/>
      <c r="E875" s="25"/>
    </row>
    <row r="876" spans="1:5" ht="18.75" customHeight="1">
      <c r="A876" s="28">
        <v>2110699</v>
      </c>
      <c r="B876" s="29" t="s">
        <v>690</v>
      </c>
      <c r="C876" s="260"/>
      <c r="D876" s="353"/>
      <c r="E876" s="25"/>
    </row>
    <row r="877" spans="1:5" ht="18.75" customHeight="1">
      <c r="A877" s="26">
        <v>21107</v>
      </c>
      <c r="B877" s="27" t="s">
        <v>691</v>
      </c>
      <c r="C877" s="351">
        <f>SUM(C878:C879)</f>
        <v>0</v>
      </c>
      <c r="D877" s="352"/>
      <c r="E877" s="341"/>
    </row>
    <row r="878" spans="1:5" ht="18.75" customHeight="1">
      <c r="A878" s="28">
        <v>2110704</v>
      </c>
      <c r="B878" s="29" t="s">
        <v>692</v>
      </c>
      <c r="C878" s="354"/>
      <c r="D878" s="353"/>
      <c r="E878" s="25"/>
    </row>
    <row r="879" spans="1:5" ht="18.75" customHeight="1">
      <c r="A879" s="28">
        <v>2110799</v>
      </c>
      <c r="B879" s="29" t="s">
        <v>693</v>
      </c>
      <c r="C879" s="354"/>
      <c r="D879" s="353"/>
      <c r="E879" s="25"/>
    </row>
    <row r="880" spans="1:5" ht="18.75" customHeight="1">
      <c r="A880" s="26">
        <v>21108</v>
      </c>
      <c r="B880" s="27" t="s">
        <v>694</v>
      </c>
      <c r="C880" s="351">
        <f>SUM(C881:C882)</f>
        <v>0</v>
      </c>
      <c r="D880" s="352"/>
      <c r="E880" s="341"/>
    </row>
    <row r="881" spans="1:5" ht="18.75" customHeight="1">
      <c r="A881" s="28">
        <v>2110804</v>
      </c>
      <c r="B881" s="29" t="s">
        <v>695</v>
      </c>
      <c r="C881" s="354"/>
      <c r="D881" s="353"/>
      <c r="E881" s="25"/>
    </row>
    <row r="882" spans="1:5" ht="18.75" customHeight="1">
      <c r="A882" s="28">
        <v>2110899</v>
      </c>
      <c r="B882" s="29" t="s">
        <v>696</v>
      </c>
      <c r="C882" s="354"/>
      <c r="D882" s="353"/>
      <c r="E882" s="25"/>
    </row>
    <row r="883" spans="1:5" ht="18.75" customHeight="1">
      <c r="A883" s="26">
        <v>21109</v>
      </c>
      <c r="B883" s="27" t="s">
        <v>697</v>
      </c>
      <c r="C883" s="351">
        <f>SUM(C884)</f>
        <v>0</v>
      </c>
      <c r="D883" s="352"/>
      <c r="E883" s="341"/>
    </row>
    <row r="884" spans="1:5" ht="18.75" customHeight="1">
      <c r="A884" s="28">
        <v>2110901</v>
      </c>
      <c r="B884" s="29" t="s">
        <v>697</v>
      </c>
      <c r="C884" s="354"/>
      <c r="D884" s="353"/>
      <c r="E884" s="25"/>
    </row>
    <row r="885" spans="1:5" ht="18.75" customHeight="1">
      <c r="A885" s="26">
        <v>21110</v>
      </c>
      <c r="B885" s="27" t="s">
        <v>698</v>
      </c>
      <c r="C885" s="351">
        <f>SUM(C886)</f>
        <v>0</v>
      </c>
      <c r="D885" s="352"/>
      <c r="E885" s="341"/>
    </row>
    <row r="886" spans="1:5" ht="18.75" customHeight="1">
      <c r="A886" s="28">
        <v>2111001</v>
      </c>
      <c r="B886" s="29" t="s">
        <v>698</v>
      </c>
      <c r="C886" s="354"/>
      <c r="D886" s="353"/>
      <c r="E886" s="25"/>
    </row>
    <row r="887" spans="1:5" ht="18.75" customHeight="1">
      <c r="A887" s="26">
        <v>21111</v>
      </c>
      <c r="B887" s="27" t="s">
        <v>699</v>
      </c>
      <c r="C887" s="351">
        <f>SUM(C888:C892)</f>
        <v>0</v>
      </c>
      <c r="D887" s="352"/>
      <c r="E887" s="341"/>
    </row>
    <row r="888" spans="1:5" ht="18.75" customHeight="1">
      <c r="A888" s="28">
        <v>2111101</v>
      </c>
      <c r="B888" s="29" t="s">
        <v>700</v>
      </c>
      <c r="C888" s="354"/>
      <c r="D888" s="353"/>
      <c r="E888" s="25"/>
    </row>
    <row r="889" spans="1:5" ht="18.75" customHeight="1">
      <c r="A889" s="28">
        <v>2111102</v>
      </c>
      <c r="B889" s="29" t="s">
        <v>701</v>
      </c>
      <c r="C889" s="354"/>
      <c r="D889" s="353"/>
      <c r="E889" s="25"/>
    </row>
    <row r="890" spans="1:5" ht="18.75" customHeight="1">
      <c r="A890" s="28">
        <v>2111103</v>
      </c>
      <c r="B890" s="29" t="s">
        <v>702</v>
      </c>
      <c r="C890" s="354"/>
      <c r="D890" s="353"/>
      <c r="E890" s="25"/>
    </row>
    <row r="891" spans="1:5" ht="18.75" customHeight="1">
      <c r="A891" s="28">
        <v>2111104</v>
      </c>
      <c r="B891" s="29" t="s">
        <v>703</v>
      </c>
      <c r="C891" s="261"/>
      <c r="D891" s="353"/>
      <c r="E891" s="25"/>
    </row>
    <row r="892" spans="1:5" ht="18.75" customHeight="1">
      <c r="A892" s="28">
        <v>2111199</v>
      </c>
      <c r="B892" s="29" t="s">
        <v>704</v>
      </c>
      <c r="C892" s="354"/>
      <c r="D892" s="353"/>
      <c r="E892" s="25"/>
    </row>
    <row r="893" spans="1:5" ht="18.75" customHeight="1">
      <c r="A893" s="26">
        <v>21112</v>
      </c>
      <c r="B893" s="27" t="s">
        <v>705</v>
      </c>
      <c r="C893" s="351">
        <f>SUM(C894)</f>
        <v>0</v>
      </c>
      <c r="D893" s="352"/>
      <c r="E893" s="341"/>
    </row>
    <row r="894" spans="1:5" ht="18.75" customHeight="1">
      <c r="A894" s="28">
        <v>2111201</v>
      </c>
      <c r="B894" s="29" t="s">
        <v>705</v>
      </c>
      <c r="C894" s="354"/>
      <c r="D894" s="353"/>
      <c r="E894" s="25"/>
    </row>
    <row r="895" spans="1:5" ht="18.75" customHeight="1">
      <c r="A895" s="26">
        <v>21113</v>
      </c>
      <c r="B895" s="27" t="s">
        <v>706</v>
      </c>
      <c r="C895" s="351">
        <f>SUM(C896)</f>
        <v>0</v>
      </c>
      <c r="D895" s="352"/>
      <c r="E895" s="341"/>
    </row>
    <row r="896" spans="1:5" ht="18.75" customHeight="1">
      <c r="A896" s="28">
        <v>2111301</v>
      </c>
      <c r="B896" s="29" t="s">
        <v>706</v>
      </c>
      <c r="C896" s="354"/>
      <c r="D896" s="353"/>
      <c r="E896" s="25"/>
    </row>
    <row r="897" spans="1:5" ht="18.75" customHeight="1">
      <c r="A897" s="26">
        <v>21114</v>
      </c>
      <c r="B897" s="27" t="s">
        <v>707</v>
      </c>
      <c r="C897" s="351">
        <f>SUM(C898:C911)</f>
        <v>0</v>
      </c>
      <c r="D897" s="352"/>
      <c r="E897" s="341"/>
    </row>
    <row r="898" spans="1:5" ht="18.75" customHeight="1">
      <c r="A898" s="28">
        <v>2111401</v>
      </c>
      <c r="B898" s="29" t="s">
        <v>59</v>
      </c>
      <c r="C898" s="354"/>
      <c r="D898" s="353"/>
      <c r="E898" s="25"/>
    </row>
    <row r="899" spans="1:5" ht="18.75" customHeight="1">
      <c r="A899" s="28">
        <v>2111402</v>
      </c>
      <c r="B899" s="29" t="s">
        <v>60</v>
      </c>
      <c r="C899" s="354"/>
      <c r="D899" s="353"/>
      <c r="E899" s="25"/>
    </row>
    <row r="900" spans="1:5" ht="18.75" customHeight="1">
      <c r="A900" s="28">
        <v>2111403</v>
      </c>
      <c r="B900" s="29" t="s">
        <v>61</v>
      </c>
      <c r="C900" s="354"/>
      <c r="D900" s="353"/>
      <c r="E900" s="25"/>
    </row>
    <row r="901" spans="1:5" ht="18.75" customHeight="1">
      <c r="A901" s="28">
        <v>2111404</v>
      </c>
      <c r="B901" s="29" t="s">
        <v>708</v>
      </c>
      <c r="C901" s="354"/>
      <c r="D901" s="353"/>
      <c r="E901" s="25"/>
    </row>
    <row r="902" spans="1:5" ht="18.75" customHeight="1">
      <c r="A902" s="28">
        <v>2111405</v>
      </c>
      <c r="B902" s="29" t="s">
        <v>709</v>
      </c>
      <c r="C902" s="354"/>
      <c r="D902" s="353"/>
      <c r="E902" s="25"/>
    </row>
    <row r="903" spans="1:5" ht="18.75" customHeight="1">
      <c r="A903" s="28">
        <v>2111406</v>
      </c>
      <c r="B903" s="29" t="s">
        <v>710</v>
      </c>
      <c r="C903" s="354"/>
      <c r="D903" s="353"/>
      <c r="E903" s="25"/>
    </row>
    <row r="904" spans="1:5" ht="18.75" customHeight="1">
      <c r="A904" s="28">
        <v>2111407</v>
      </c>
      <c r="B904" s="29" t="s">
        <v>711</v>
      </c>
      <c r="C904" s="354"/>
      <c r="D904" s="353"/>
      <c r="E904" s="25"/>
    </row>
    <row r="905" spans="1:5" ht="18.75" customHeight="1">
      <c r="A905" s="28">
        <v>2111408</v>
      </c>
      <c r="B905" s="29" t="s">
        <v>712</v>
      </c>
      <c r="C905" s="354"/>
      <c r="D905" s="353"/>
      <c r="E905" s="25"/>
    </row>
    <row r="906" spans="1:5" ht="18.75" customHeight="1">
      <c r="A906" s="28">
        <v>2111409</v>
      </c>
      <c r="B906" s="29" t="s">
        <v>713</v>
      </c>
      <c r="C906" s="354"/>
      <c r="D906" s="353"/>
      <c r="E906" s="25"/>
    </row>
    <row r="907" spans="1:5" ht="18.75" customHeight="1">
      <c r="A907" s="28">
        <v>2111410</v>
      </c>
      <c r="B907" s="29" t="s">
        <v>714</v>
      </c>
      <c r="C907" s="354"/>
      <c r="D907" s="353"/>
      <c r="E907" s="25"/>
    </row>
    <row r="908" spans="1:5" ht="18.75" customHeight="1">
      <c r="A908" s="28">
        <v>2111411</v>
      </c>
      <c r="B908" s="29" t="s">
        <v>102</v>
      </c>
      <c r="C908" s="354"/>
      <c r="D908" s="353"/>
      <c r="E908" s="25"/>
    </row>
    <row r="909" spans="1:5" ht="18.75" customHeight="1">
      <c r="A909" s="28">
        <v>2111413</v>
      </c>
      <c r="B909" s="29" t="s">
        <v>715</v>
      </c>
      <c r="C909" s="354"/>
      <c r="D909" s="353"/>
      <c r="E909" s="25"/>
    </row>
    <row r="910" spans="1:5" ht="18.75" customHeight="1">
      <c r="A910" s="28">
        <v>2111450</v>
      </c>
      <c r="B910" s="29" t="s">
        <v>68</v>
      </c>
      <c r="C910" s="354"/>
      <c r="D910" s="353"/>
      <c r="E910" s="25"/>
    </row>
    <row r="911" spans="1:5" ht="18.75" customHeight="1">
      <c r="A911" s="28">
        <v>2111499</v>
      </c>
      <c r="B911" s="29" t="s">
        <v>716</v>
      </c>
      <c r="C911" s="354"/>
      <c r="D911" s="353"/>
      <c r="E911" s="25"/>
    </row>
    <row r="912" spans="1:5" ht="18.75" customHeight="1">
      <c r="A912" s="26">
        <v>21160</v>
      </c>
      <c r="B912" s="27" t="s">
        <v>717</v>
      </c>
      <c r="C912" s="351">
        <f>SUM(C913:C916)</f>
        <v>0</v>
      </c>
      <c r="D912" s="352"/>
      <c r="E912" s="341"/>
    </row>
    <row r="913" spans="1:5" ht="18.75" customHeight="1">
      <c r="A913" s="28">
        <v>2116001</v>
      </c>
      <c r="B913" s="29" t="s">
        <v>718</v>
      </c>
      <c r="C913" s="354"/>
      <c r="D913" s="353"/>
      <c r="E913" s="25"/>
    </row>
    <row r="914" spans="1:5" ht="18.75" customHeight="1">
      <c r="A914" s="28">
        <v>2116002</v>
      </c>
      <c r="B914" s="29" t="s">
        <v>719</v>
      </c>
      <c r="C914" s="354"/>
      <c r="D914" s="353"/>
      <c r="E914" s="25"/>
    </row>
    <row r="915" spans="1:5" ht="18.75" customHeight="1">
      <c r="A915" s="28">
        <v>2116003</v>
      </c>
      <c r="B915" s="29" t="s">
        <v>720</v>
      </c>
      <c r="C915" s="354"/>
      <c r="D915" s="353"/>
      <c r="E915" s="25"/>
    </row>
    <row r="916" spans="1:5" ht="18.75" customHeight="1">
      <c r="A916" s="28">
        <v>2116099</v>
      </c>
      <c r="B916" s="29" t="s">
        <v>721</v>
      </c>
      <c r="C916" s="354"/>
      <c r="D916" s="353"/>
      <c r="E916" s="25"/>
    </row>
    <row r="917" spans="1:5" ht="18.75" customHeight="1">
      <c r="A917" s="26">
        <v>21161</v>
      </c>
      <c r="B917" s="27" t="s">
        <v>722</v>
      </c>
      <c r="C917" s="351">
        <f>SUM(C918:C921)</f>
        <v>0</v>
      </c>
      <c r="D917" s="352"/>
      <c r="E917" s="341"/>
    </row>
    <row r="918" spans="1:5" ht="18.75" customHeight="1">
      <c r="A918" s="28">
        <v>2116101</v>
      </c>
      <c r="B918" s="29" t="s">
        <v>723</v>
      </c>
      <c r="C918" s="354"/>
      <c r="D918" s="353"/>
      <c r="E918" s="25"/>
    </row>
    <row r="919" spans="1:5" ht="18.75" customHeight="1">
      <c r="A919" s="28">
        <v>2116102</v>
      </c>
      <c r="B919" s="29" t="s">
        <v>724</v>
      </c>
      <c r="C919" s="354"/>
      <c r="D919" s="353"/>
      <c r="E919" s="25"/>
    </row>
    <row r="920" spans="1:5" ht="18.75" customHeight="1">
      <c r="A920" s="28">
        <v>2116103</v>
      </c>
      <c r="B920" s="29" t="s">
        <v>725</v>
      </c>
      <c r="C920" s="354"/>
      <c r="D920" s="353"/>
      <c r="E920" s="25"/>
    </row>
    <row r="921" spans="1:5" ht="18.75" customHeight="1">
      <c r="A921" s="28">
        <v>2116104</v>
      </c>
      <c r="B921" s="29" t="s">
        <v>726</v>
      </c>
      <c r="C921" s="354"/>
      <c r="D921" s="353"/>
      <c r="E921" s="25"/>
    </row>
    <row r="922" spans="1:5" ht="18.75" customHeight="1">
      <c r="A922" s="26">
        <v>21199</v>
      </c>
      <c r="B922" s="27" t="s">
        <v>727</v>
      </c>
      <c r="C922" s="351">
        <f>SUM(C923)</f>
        <v>700</v>
      </c>
      <c r="D922" s="352"/>
      <c r="E922" s="341"/>
    </row>
    <row r="923" spans="1:5" ht="18.75" customHeight="1">
      <c r="A923" s="28">
        <v>2119901</v>
      </c>
      <c r="B923" s="29" t="s">
        <v>727</v>
      </c>
      <c r="C923" s="262">
        <v>700</v>
      </c>
      <c r="D923" s="353">
        <v>500</v>
      </c>
      <c r="E923" s="25"/>
    </row>
    <row r="924" spans="1:5" ht="18.75" customHeight="1">
      <c r="A924" s="334">
        <v>212</v>
      </c>
      <c r="B924" s="335" t="s">
        <v>728</v>
      </c>
      <c r="C924" s="350">
        <f>C925+C936+C938+C941+C943+C945+C958+C962+C963+C969+C973+C977+C981+C987+C990</f>
        <v>21150</v>
      </c>
      <c r="D924" s="350">
        <f>SUM(D925:D991)</f>
        <v>820</v>
      </c>
      <c r="E924" s="343"/>
    </row>
    <row r="925" spans="1:5" ht="18.75" customHeight="1">
      <c r="A925" s="26">
        <v>21201</v>
      </c>
      <c r="B925" s="27" t="s">
        <v>729</v>
      </c>
      <c r="C925" s="351">
        <f>SUM(C926:C935)</f>
        <v>1872</v>
      </c>
      <c r="D925" s="352"/>
      <c r="E925" s="341"/>
    </row>
    <row r="926" spans="1:5" ht="18.75" customHeight="1">
      <c r="A926" s="28">
        <v>2120101</v>
      </c>
      <c r="B926" s="29" t="s">
        <v>59</v>
      </c>
      <c r="C926" s="263">
        <v>1852</v>
      </c>
      <c r="D926" s="353"/>
      <c r="E926" s="25"/>
    </row>
    <row r="927" spans="1:5" ht="18.75" customHeight="1">
      <c r="A927" s="28">
        <v>2120102</v>
      </c>
      <c r="B927" s="29" t="s">
        <v>60</v>
      </c>
      <c r="C927" s="354"/>
      <c r="D927" s="353"/>
      <c r="E927" s="25"/>
    </row>
    <row r="928" spans="1:5" ht="18.75" customHeight="1">
      <c r="A928" s="28">
        <v>2120103</v>
      </c>
      <c r="B928" s="29" t="s">
        <v>61</v>
      </c>
      <c r="C928" s="354"/>
      <c r="D928" s="353"/>
      <c r="E928" s="25"/>
    </row>
    <row r="929" spans="1:5" ht="18.75" customHeight="1">
      <c r="A929" s="28">
        <v>2120104</v>
      </c>
      <c r="B929" s="29" t="s">
        <v>730</v>
      </c>
      <c r="C929" s="354"/>
      <c r="D929" s="353"/>
      <c r="E929" s="25"/>
    </row>
    <row r="930" spans="1:5" ht="18.75" customHeight="1">
      <c r="A930" s="28">
        <v>2120105</v>
      </c>
      <c r="B930" s="29" t="s">
        <v>731</v>
      </c>
      <c r="C930" s="354"/>
      <c r="D930" s="353"/>
      <c r="E930" s="25"/>
    </row>
    <row r="931" spans="1:5" ht="18.75" customHeight="1">
      <c r="A931" s="28">
        <v>2120106</v>
      </c>
      <c r="B931" s="29" t="s">
        <v>732</v>
      </c>
      <c r="C931" s="354"/>
      <c r="D931" s="353"/>
      <c r="E931" s="25"/>
    </row>
    <row r="932" spans="1:5" ht="18.75" customHeight="1">
      <c r="A932" s="28">
        <v>2120107</v>
      </c>
      <c r="B932" s="29" t="s">
        <v>733</v>
      </c>
      <c r="C932" s="354"/>
      <c r="D932" s="353"/>
      <c r="E932" s="25"/>
    </row>
    <row r="933" spans="1:5" ht="18.75" customHeight="1">
      <c r="A933" s="28">
        <v>2120109</v>
      </c>
      <c r="B933" s="29" t="s">
        <v>734</v>
      </c>
      <c r="C933" s="354"/>
      <c r="D933" s="353"/>
      <c r="E933" s="25"/>
    </row>
    <row r="934" spans="1:5" ht="18.75" customHeight="1">
      <c r="A934" s="28">
        <v>2120110</v>
      </c>
      <c r="B934" s="29" t="s">
        <v>735</v>
      </c>
      <c r="C934" s="354"/>
      <c r="D934" s="353"/>
      <c r="E934" s="25"/>
    </row>
    <row r="935" spans="1:5" ht="18.75" customHeight="1">
      <c r="A935" s="28">
        <v>2120199</v>
      </c>
      <c r="B935" s="29" t="s">
        <v>736</v>
      </c>
      <c r="C935" s="264">
        <v>20</v>
      </c>
      <c r="D935" s="353"/>
      <c r="E935" s="25"/>
    </row>
    <row r="936" spans="1:5" ht="18.75" customHeight="1">
      <c r="A936" s="26">
        <v>21202</v>
      </c>
      <c r="B936" s="27" t="s">
        <v>737</v>
      </c>
      <c r="C936" s="351">
        <f>SUM(C937)</f>
        <v>0</v>
      </c>
      <c r="D936" s="352"/>
      <c r="E936" s="341"/>
    </row>
    <row r="937" spans="1:5" ht="18.75" customHeight="1">
      <c r="A937" s="28">
        <v>2120201</v>
      </c>
      <c r="B937" s="29" t="s">
        <v>737</v>
      </c>
      <c r="C937" s="354"/>
      <c r="D937" s="353"/>
      <c r="E937" s="25"/>
    </row>
    <row r="938" spans="1:5" ht="18.75" customHeight="1">
      <c r="A938" s="26">
        <v>21203</v>
      </c>
      <c r="B938" s="27" t="s">
        <v>738</v>
      </c>
      <c r="C938" s="351">
        <f>SUM(C939:C940)</f>
        <v>0</v>
      </c>
      <c r="D938" s="352"/>
      <c r="E938" s="341"/>
    </row>
    <row r="939" spans="1:5" ht="18.75" customHeight="1">
      <c r="A939" s="28">
        <v>2120303</v>
      </c>
      <c r="B939" s="29" t="s">
        <v>739</v>
      </c>
      <c r="C939" s="354"/>
      <c r="D939" s="353"/>
      <c r="E939" s="25"/>
    </row>
    <row r="940" spans="1:5" ht="18.75" customHeight="1">
      <c r="A940" s="28">
        <v>2120399</v>
      </c>
      <c r="B940" s="29" t="s">
        <v>740</v>
      </c>
      <c r="C940" s="354"/>
      <c r="D940" s="353"/>
      <c r="E940" s="25"/>
    </row>
    <row r="941" spans="1:5" ht="18.75" customHeight="1">
      <c r="A941" s="26">
        <v>21205</v>
      </c>
      <c r="B941" s="27" t="s">
        <v>741</v>
      </c>
      <c r="C941" s="351">
        <f>SUM(C942)</f>
        <v>2558</v>
      </c>
      <c r="D941" s="352"/>
      <c r="E941" s="341"/>
    </row>
    <row r="942" spans="1:5" ht="18.75" customHeight="1">
      <c r="A942" s="28">
        <v>2120501</v>
      </c>
      <c r="B942" s="29" t="s">
        <v>741</v>
      </c>
      <c r="C942" s="265">
        <v>2558</v>
      </c>
      <c r="D942" s="353"/>
      <c r="E942" s="25"/>
    </row>
    <row r="943" spans="1:5" ht="18.75" customHeight="1">
      <c r="A943" s="26">
        <v>21206</v>
      </c>
      <c r="B943" s="27" t="s">
        <v>742</v>
      </c>
      <c r="C943" s="351">
        <f>SUM(C944)</f>
        <v>0</v>
      </c>
      <c r="D943" s="352"/>
      <c r="E943" s="341"/>
    </row>
    <row r="944" spans="1:5" ht="18.75" customHeight="1">
      <c r="A944" s="28">
        <v>2120601</v>
      </c>
      <c r="B944" s="29" t="s">
        <v>742</v>
      </c>
      <c r="C944" s="354"/>
      <c r="D944" s="353"/>
      <c r="E944" s="25"/>
    </row>
    <row r="945" spans="1:5" ht="18.75" customHeight="1">
      <c r="A945" s="26">
        <v>21208</v>
      </c>
      <c r="B945" s="27" t="s">
        <v>743</v>
      </c>
      <c r="C945" s="351">
        <f>SUM(C946:C957)</f>
        <v>0</v>
      </c>
      <c r="D945" s="352"/>
      <c r="E945" s="341"/>
    </row>
    <row r="946" spans="1:5" ht="18.75" customHeight="1">
      <c r="A946" s="28">
        <v>2120801</v>
      </c>
      <c r="B946" s="29" t="s">
        <v>744</v>
      </c>
      <c r="C946" s="354"/>
      <c r="D946" s="353"/>
      <c r="E946" s="25"/>
    </row>
    <row r="947" spans="1:5" ht="18.75" customHeight="1">
      <c r="A947" s="28">
        <v>2120802</v>
      </c>
      <c r="B947" s="29" t="s">
        <v>745</v>
      </c>
      <c r="C947" s="354"/>
      <c r="D947" s="353"/>
      <c r="E947" s="25"/>
    </row>
    <row r="948" spans="1:5" ht="18.75" customHeight="1">
      <c r="A948" s="28">
        <v>2120803</v>
      </c>
      <c r="B948" s="29" t="s">
        <v>746</v>
      </c>
      <c r="C948" s="354"/>
      <c r="D948" s="353"/>
      <c r="E948" s="25"/>
    </row>
    <row r="949" spans="1:5" ht="18.75" customHeight="1">
      <c r="A949" s="28">
        <v>2120804</v>
      </c>
      <c r="B949" s="29" t="s">
        <v>747</v>
      </c>
      <c r="C949" s="354"/>
      <c r="D949" s="353"/>
      <c r="E949" s="25"/>
    </row>
    <row r="950" spans="1:5" ht="18.75" customHeight="1">
      <c r="A950" s="28">
        <v>2120805</v>
      </c>
      <c r="B950" s="29" t="s">
        <v>748</v>
      </c>
      <c r="C950" s="354"/>
      <c r="D950" s="353"/>
      <c r="E950" s="25"/>
    </row>
    <row r="951" spans="1:5" ht="18.75" customHeight="1">
      <c r="A951" s="28">
        <v>2120806</v>
      </c>
      <c r="B951" s="29" t="s">
        <v>749</v>
      </c>
      <c r="C951" s="354"/>
      <c r="D951" s="353"/>
      <c r="E951" s="25"/>
    </row>
    <row r="952" spans="1:5" ht="18.75" customHeight="1">
      <c r="A952" s="28">
        <v>2120807</v>
      </c>
      <c r="B952" s="29" t="s">
        <v>750</v>
      </c>
      <c r="C952" s="354"/>
      <c r="D952" s="353"/>
      <c r="E952" s="25"/>
    </row>
    <row r="953" spans="1:5" ht="18.75" customHeight="1">
      <c r="A953" s="28">
        <v>2120809</v>
      </c>
      <c r="B953" s="29" t="s">
        <v>751</v>
      </c>
      <c r="C953" s="354"/>
      <c r="D953" s="353"/>
      <c r="E953" s="25"/>
    </row>
    <row r="954" spans="1:5" ht="18.75" customHeight="1">
      <c r="A954" s="28">
        <v>2120810</v>
      </c>
      <c r="B954" s="29" t="s">
        <v>752</v>
      </c>
      <c r="C954" s="354"/>
      <c r="D954" s="353"/>
      <c r="E954" s="25"/>
    </row>
    <row r="955" spans="1:5" ht="18.75" customHeight="1">
      <c r="A955" s="28">
        <v>2120811</v>
      </c>
      <c r="B955" s="29" t="s">
        <v>753</v>
      </c>
      <c r="C955" s="354"/>
      <c r="D955" s="353"/>
      <c r="E955" s="25"/>
    </row>
    <row r="956" spans="1:5" ht="18.75" customHeight="1">
      <c r="A956" s="28">
        <v>2120813</v>
      </c>
      <c r="B956" s="29" t="s">
        <v>754</v>
      </c>
      <c r="C956" s="354"/>
      <c r="D956" s="353"/>
      <c r="E956" s="25"/>
    </row>
    <row r="957" spans="1:5" ht="18.75" customHeight="1">
      <c r="A957" s="28">
        <v>2120899</v>
      </c>
      <c r="B957" s="29" t="s">
        <v>755</v>
      </c>
      <c r="C957" s="354"/>
      <c r="D957" s="353"/>
      <c r="E957" s="25"/>
    </row>
    <row r="958" spans="1:5" ht="18.75" customHeight="1">
      <c r="A958" s="26">
        <v>21210</v>
      </c>
      <c r="B958" s="27" t="s">
        <v>756</v>
      </c>
      <c r="C958" s="351">
        <f>SUM(C959:C961)</f>
        <v>0</v>
      </c>
      <c r="D958" s="352"/>
      <c r="E958" s="341"/>
    </row>
    <row r="959" spans="1:5" ht="18.75" customHeight="1">
      <c r="A959" s="28">
        <v>2121001</v>
      </c>
      <c r="B959" s="29" t="s">
        <v>744</v>
      </c>
      <c r="C959" s="354"/>
      <c r="D959" s="353"/>
      <c r="E959" s="25"/>
    </row>
    <row r="960" spans="1:5" ht="18.75" customHeight="1">
      <c r="A960" s="28">
        <v>2121002</v>
      </c>
      <c r="B960" s="29" t="s">
        <v>745</v>
      </c>
      <c r="C960" s="354"/>
      <c r="D960" s="353"/>
      <c r="E960" s="25"/>
    </row>
    <row r="961" spans="1:5" ht="18.75" customHeight="1">
      <c r="A961" s="28">
        <v>2121099</v>
      </c>
      <c r="B961" s="29" t="s">
        <v>757</v>
      </c>
      <c r="C961" s="354"/>
      <c r="D961" s="353"/>
      <c r="E961" s="25"/>
    </row>
    <row r="962" spans="1:5" ht="18.75" customHeight="1">
      <c r="A962" s="26">
        <v>21211</v>
      </c>
      <c r="B962" s="27" t="s">
        <v>758</v>
      </c>
      <c r="C962" s="351">
        <v>0</v>
      </c>
      <c r="D962" s="352"/>
      <c r="E962" s="341"/>
    </row>
    <row r="963" spans="1:5" ht="18.75" customHeight="1">
      <c r="A963" s="26">
        <v>21213</v>
      </c>
      <c r="B963" s="27" t="s">
        <v>759</v>
      </c>
      <c r="C963" s="351">
        <f>SUM(C964:C968)</f>
        <v>0</v>
      </c>
      <c r="D963" s="352"/>
      <c r="E963" s="341"/>
    </row>
    <row r="964" spans="1:5" ht="18.75" customHeight="1">
      <c r="A964" s="28">
        <v>2121301</v>
      </c>
      <c r="B964" s="29" t="s">
        <v>760</v>
      </c>
      <c r="C964" s="354"/>
      <c r="D964" s="353"/>
      <c r="E964" s="25"/>
    </row>
    <row r="965" spans="1:5" ht="18.75" customHeight="1">
      <c r="A965" s="28">
        <v>2121302</v>
      </c>
      <c r="B965" s="29" t="s">
        <v>761</v>
      </c>
      <c r="C965" s="354"/>
      <c r="D965" s="353"/>
      <c r="E965" s="25"/>
    </row>
    <row r="966" spans="1:5" ht="18.75" customHeight="1">
      <c r="A966" s="28">
        <v>2121303</v>
      </c>
      <c r="B966" s="29" t="s">
        <v>762</v>
      </c>
      <c r="C966" s="354"/>
      <c r="D966" s="353"/>
      <c r="E966" s="25"/>
    </row>
    <row r="967" spans="1:5" ht="18.75" customHeight="1">
      <c r="A967" s="28">
        <v>2121304</v>
      </c>
      <c r="B967" s="29" t="s">
        <v>763</v>
      </c>
      <c r="C967" s="354"/>
      <c r="D967" s="353"/>
      <c r="E967" s="25"/>
    </row>
    <row r="968" spans="1:5" ht="18.75" customHeight="1">
      <c r="A968" s="28">
        <v>2121399</v>
      </c>
      <c r="B968" s="29" t="s">
        <v>764</v>
      </c>
      <c r="C968" s="354"/>
      <c r="D968" s="353"/>
      <c r="E968" s="25"/>
    </row>
    <row r="969" spans="1:5" ht="18.75" customHeight="1">
      <c r="A969" s="26">
        <v>21214</v>
      </c>
      <c r="B969" s="27" t="s">
        <v>765</v>
      </c>
      <c r="C969" s="351">
        <f>SUM(C970:C972)</f>
        <v>0</v>
      </c>
      <c r="D969" s="352"/>
      <c r="E969" s="341"/>
    </row>
    <row r="970" spans="1:5" ht="18.75" customHeight="1">
      <c r="A970" s="28">
        <v>2121401</v>
      </c>
      <c r="B970" s="29" t="s">
        <v>766</v>
      </c>
      <c r="C970" s="354"/>
      <c r="D970" s="353"/>
      <c r="E970" s="25"/>
    </row>
    <row r="971" spans="1:5" ht="18.75" customHeight="1">
      <c r="A971" s="28">
        <v>2121402</v>
      </c>
      <c r="B971" s="29" t="s">
        <v>767</v>
      </c>
      <c r="C971" s="354"/>
      <c r="D971" s="353"/>
      <c r="E971" s="25"/>
    </row>
    <row r="972" spans="1:5" ht="18.75" customHeight="1">
      <c r="A972" s="28">
        <v>2121499</v>
      </c>
      <c r="B972" s="29" t="s">
        <v>768</v>
      </c>
      <c r="C972" s="354"/>
      <c r="D972" s="353"/>
      <c r="E972" s="25"/>
    </row>
    <row r="973" spans="1:5" ht="18.75" customHeight="1">
      <c r="A973" s="26">
        <v>21215</v>
      </c>
      <c r="B973" s="27" t="s">
        <v>769</v>
      </c>
      <c r="C973" s="351">
        <f>SUM(C974:C976)</f>
        <v>0</v>
      </c>
      <c r="D973" s="352"/>
      <c r="E973" s="341"/>
    </row>
    <row r="974" spans="1:5" ht="18.75" customHeight="1">
      <c r="A974" s="28">
        <v>2121501</v>
      </c>
      <c r="B974" s="29" t="s">
        <v>744</v>
      </c>
      <c r="C974" s="354"/>
      <c r="D974" s="353"/>
      <c r="E974" s="25"/>
    </row>
    <row r="975" spans="1:5" ht="18.75" customHeight="1">
      <c r="A975" s="28">
        <v>2121502</v>
      </c>
      <c r="B975" s="29" t="s">
        <v>745</v>
      </c>
      <c r="C975" s="354"/>
      <c r="D975" s="353"/>
      <c r="E975" s="25"/>
    </row>
    <row r="976" spans="1:5" ht="18.75" customHeight="1">
      <c r="A976" s="28">
        <v>2121599</v>
      </c>
      <c r="B976" s="29" t="s">
        <v>770</v>
      </c>
      <c r="C976" s="354"/>
      <c r="D976" s="353"/>
      <c r="E976" s="25"/>
    </row>
    <row r="977" spans="1:5" ht="18.75" customHeight="1">
      <c r="A977" s="26">
        <v>21216</v>
      </c>
      <c r="B977" s="27" t="s">
        <v>771</v>
      </c>
      <c r="C977" s="351">
        <f>SUM(C978:C980)</f>
        <v>0</v>
      </c>
      <c r="D977" s="352"/>
      <c r="E977" s="341"/>
    </row>
    <row r="978" spans="1:5" ht="18.75" customHeight="1">
      <c r="A978" s="28">
        <v>2121601</v>
      </c>
      <c r="B978" s="29" t="s">
        <v>744</v>
      </c>
      <c r="C978" s="354"/>
      <c r="D978" s="353"/>
      <c r="E978" s="25"/>
    </row>
    <row r="979" spans="1:5" ht="18.75" customHeight="1">
      <c r="A979" s="28">
        <v>2121602</v>
      </c>
      <c r="B979" s="29" t="s">
        <v>745</v>
      </c>
      <c r="C979" s="354"/>
      <c r="D979" s="353"/>
      <c r="E979" s="25"/>
    </row>
    <row r="980" spans="1:5" ht="18.75" customHeight="1">
      <c r="A980" s="28">
        <v>2121699</v>
      </c>
      <c r="B980" s="29" t="s">
        <v>772</v>
      </c>
      <c r="C980" s="354"/>
      <c r="D980" s="353"/>
      <c r="E980" s="25"/>
    </row>
    <row r="981" spans="1:5" ht="18.75" customHeight="1">
      <c r="A981" s="26">
        <v>21217</v>
      </c>
      <c r="B981" s="27" t="s">
        <v>773</v>
      </c>
      <c r="C981" s="351">
        <f>SUM(C982:C986)</f>
        <v>0</v>
      </c>
      <c r="D981" s="352"/>
      <c r="E981" s="341"/>
    </row>
    <row r="982" spans="1:5" ht="18.75" customHeight="1">
      <c r="A982" s="28">
        <v>2121701</v>
      </c>
      <c r="B982" s="29" t="s">
        <v>760</v>
      </c>
      <c r="C982" s="354"/>
      <c r="D982" s="353"/>
      <c r="E982" s="25"/>
    </row>
    <row r="983" spans="1:5" ht="18.75" customHeight="1">
      <c r="A983" s="28">
        <v>2121702</v>
      </c>
      <c r="B983" s="29" t="s">
        <v>761</v>
      </c>
      <c r="C983" s="354"/>
      <c r="D983" s="353"/>
      <c r="E983" s="25"/>
    </row>
    <row r="984" spans="1:5" ht="18.75" customHeight="1">
      <c r="A984" s="28">
        <v>2121703</v>
      </c>
      <c r="B984" s="29" t="s">
        <v>762</v>
      </c>
      <c r="C984" s="354"/>
      <c r="D984" s="353"/>
      <c r="E984" s="25"/>
    </row>
    <row r="985" spans="1:5" ht="18.75" customHeight="1">
      <c r="A985" s="28">
        <v>2121704</v>
      </c>
      <c r="B985" s="29" t="s">
        <v>763</v>
      </c>
      <c r="C985" s="354"/>
      <c r="D985" s="353"/>
      <c r="E985" s="25"/>
    </row>
    <row r="986" spans="1:5" ht="18.75" customHeight="1">
      <c r="A986" s="28">
        <v>2121799</v>
      </c>
      <c r="B986" s="391" t="s">
        <v>774</v>
      </c>
      <c r="C986" s="354"/>
      <c r="D986" s="353"/>
      <c r="E986" s="25"/>
    </row>
    <row r="987" spans="1:5" ht="18.75" customHeight="1">
      <c r="A987" s="26">
        <v>21218</v>
      </c>
      <c r="B987" s="27" t="s">
        <v>775</v>
      </c>
      <c r="C987" s="351">
        <f>SUM(C988:C989)</f>
        <v>0</v>
      </c>
      <c r="D987" s="352"/>
      <c r="E987" s="341"/>
    </row>
    <row r="988" spans="1:5" ht="18.75" customHeight="1">
      <c r="A988" s="28">
        <v>2121801</v>
      </c>
      <c r="B988" s="29" t="s">
        <v>766</v>
      </c>
      <c r="C988" s="354"/>
      <c r="D988" s="353"/>
      <c r="E988" s="25"/>
    </row>
    <row r="989" spans="1:5" ht="18.75" customHeight="1">
      <c r="A989" s="28">
        <v>2121899</v>
      </c>
      <c r="B989" s="390" t="s">
        <v>776</v>
      </c>
      <c r="C989" s="354"/>
      <c r="D989" s="353"/>
      <c r="E989" s="25"/>
    </row>
    <row r="990" spans="1:5" ht="18.75" customHeight="1">
      <c r="A990" s="26">
        <v>21299</v>
      </c>
      <c r="B990" s="27" t="s">
        <v>777</v>
      </c>
      <c r="C990" s="351">
        <f>C991</f>
        <v>16720</v>
      </c>
      <c r="D990" s="352"/>
      <c r="E990" s="341"/>
    </row>
    <row r="991" spans="1:5" ht="18.75" customHeight="1">
      <c r="A991" s="28" t="s">
        <v>1885</v>
      </c>
      <c r="B991" s="29" t="s">
        <v>777</v>
      </c>
      <c r="C991" s="266">
        <v>16720</v>
      </c>
      <c r="D991" s="353">
        <v>820</v>
      </c>
      <c r="E991" s="25"/>
    </row>
    <row r="992" spans="1:5" ht="18.75" customHeight="1">
      <c r="A992" s="334">
        <v>213</v>
      </c>
      <c r="B992" s="335" t="s">
        <v>778</v>
      </c>
      <c r="C992" s="350">
        <f>C993+C1019+C1044+C1070+C1081+C1092+C1098+C1105+C1112+C1115+C1120+C1125+C1130+C1133+C1138</f>
        <v>66721</v>
      </c>
      <c r="D992" s="350">
        <f>SUM(D993:D1140)</f>
        <v>23522</v>
      </c>
      <c r="E992" s="343"/>
    </row>
    <row r="993" spans="1:5" ht="18.75" customHeight="1">
      <c r="A993" s="26">
        <v>21301</v>
      </c>
      <c r="B993" s="27" t="s">
        <v>779</v>
      </c>
      <c r="C993" s="351">
        <f>SUM(C994:C1018)</f>
        <v>27401</v>
      </c>
      <c r="D993" s="352"/>
      <c r="E993" s="341"/>
    </row>
    <row r="994" spans="1:5" ht="18.75" customHeight="1">
      <c r="A994" s="28">
        <v>2130101</v>
      </c>
      <c r="B994" s="29" t="s">
        <v>59</v>
      </c>
      <c r="C994" s="267">
        <v>3281</v>
      </c>
      <c r="D994" s="353"/>
      <c r="E994" s="25"/>
    </row>
    <row r="995" spans="1:5" ht="18.75" customHeight="1">
      <c r="A995" s="28">
        <v>2130102</v>
      </c>
      <c r="B995" s="29" t="s">
        <v>60</v>
      </c>
      <c r="C995" s="354"/>
      <c r="D995" s="353"/>
      <c r="E995" s="25"/>
    </row>
    <row r="996" spans="1:5" ht="18.75" customHeight="1">
      <c r="A996" s="28">
        <v>2130103</v>
      </c>
      <c r="B996" s="29" t="s">
        <v>61</v>
      </c>
      <c r="C996" s="354"/>
      <c r="D996" s="353"/>
      <c r="E996" s="25"/>
    </row>
    <row r="997" spans="1:5" ht="18.75" customHeight="1">
      <c r="A997" s="28">
        <v>2130104</v>
      </c>
      <c r="B997" s="29" t="s">
        <v>68</v>
      </c>
      <c r="C997" s="354"/>
      <c r="D997" s="353"/>
      <c r="E997" s="25"/>
    </row>
    <row r="998" spans="1:5" ht="18.75" customHeight="1">
      <c r="A998" s="28">
        <v>2130105</v>
      </c>
      <c r="B998" s="29" t="s">
        <v>780</v>
      </c>
      <c r="C998" s="354"/>
      <c r="D998" s="353"/>
      <c r="E998" s="25"/>
    </row>
    <row r="999" spans="1:5" ht="18.75" customHeight="1">
      <c r="A999" s="28">
        <v>2130106</v>
      </c>
      <c r="B999" s="29" t="s">
        <v>781</v>
      </c>
      <c r="C999" s="354"/>
      <c r="D999" s="353"/>
      <c r="E999" s="25"/>
    </row>
    <row r="1000" spans="1:5" ht="18.75" customHeight="1">
      <c r="A1000" s="28">
        <v>2130108</v>
      </c>
      <c r="B1000" s="29" t="s">
        <v>782</v>
      </c>
      <c r="C1000" s="268">
        <v>236</v>
      </c>
      <c r="D1000" s="353">
        <v>236</v>
      </c>
      <c r="E1000" s="25"/>
    </row>
    <row r="1001" spans="1:5" ht="18.75" customHeight="1">
      <c r="A1001" s="28">
        <v>2130109</v>
      </c>
      <c r="B1001" s="29" t="s">
        <v>783</v>
      </c>
      <c r="C1001" s="268"/>
      <c r="D1001" s="353"/>
      <c r="E1001" s="25"/>
    </row>
    <row r="1002" spans="1:5" ht="18.75" customHeight="1">
      <c r="A1002" s="28">
        <v>2130110</v>
      </c>
      <c r="B1002" s="29" t="s">
        <v>784</v>
      </c>
      <c r="C1002" s="268"/>
      <c r="D1002" s="353"/>
      <c r="E1002" s="25"/>
    </row>
    <row r="1003" spans="1:5" ht="18.75" customHeight="1">
      <c r="A1003" s="28">
        <v>2130111</v>
      </c>
      <c r="B1003" s="29" t="s">
        <v>785</v>
      </c>
      <c r="C1003" s="354"/>
      <c r="D1003" s="353"/>
      <c r="E1003" s="25"/>
    </row>
    <row r="1004" spans="1:5" ht="18.75" customHeight="1">
      <c r="A1004" s="28">
        <v>2130112</v>
      </c>
      <c r="B1004" s="29" t="s">
        <v>786</v>
      </c>
      <c r="C1004" s="354"/>
      <c r="D1004" s="353"/>
      <c r="E1004" s="25"/>
    </row>
    <row r="1005" spans="1:5" ht="18.75" customHeight="1">
      <c r="A1005" s="28">
        <v>2130114</v>
      </c>
      <c r="B1005" s="29" t="s">
        <v>787</v>
      </c>
      <c r="C1005" s="354"/>
      <c r="D1005" s="353"/>
      <c r="E1005" s="25"/>
    </row>
    <row r="1006" spans="1:5" ht="18.75" customHeight="1">
      <c r="A1006" s="28">
        <v>2130119</v>
      </c>
      <c r="B1006" s="29" t="s">
        <v>788</v>
      </c>
      <c r="C1006" s="354"/>
      <c r="D1006" s="353"/>
      <c r="E1006" s="25"/>
    </row>
    <row r="1007" spans="1:5" ht="18.75" customHeight="1">
      <c r="A1007" s="28">
        <v>2130120</v>
      </c>
      <c r="B1007" s="29" t="s">
        <v>789</v>
      </c>
      <c r="C1007" s="354"/>
      <c r="D1007" s="353"/>
      <c r="E1007" s="25"/>
    </row>
    <row r="1008" spans="1:5" ht="18.75" customHeight="1">
      <c r="A1008" s="28">
        <v>2130121</v>
      </c>
      <c r="B1008" s="29" t="s">
        <v>790</v>
      </c>
      <c r="C1008" s="354"/>
      <c r="D1008" s="353"/>
      <c r="E1008" s="25"/>
    </row>
    <row r="1009" spans="1:5" ht="18.75" customHeight="1">
      <c r="A1009" s="28">
        <v>2130122</v>
      </c>
      <c r="B1009" s="29" t="s">
        <v>791</v>
      </c>
      <c r="C1009" s="269">
        <v>12000</v>
      </c>
      <c r="D1009" s="353"/>
      <c r="E1009" s="25"/>
    </row>
    <row r="1010" spans="1:5" ht="18.75" customHeight="1">
      <c r="A1010" s="28">
        <v>2130124</v>
      </c>
      <c r="B1010" s="29" t="s">
        <v>792</v>
      </c>
      <c r="C1010" s="354"/>
      <c r="D1010" s="353"/>
      <c r="E1010" s="25"/>
    </row>
    <row r="1011" spans="1:5" ht="18.75" customHeight="1">
      <c r="A1011" s="28">
        <v>2130125</v>
      </c>
      <c r="B1011" s="29" t="s">
        <v>793</v>
      </c>
      <c r="C1011" s="354"/>
      <c r="D1011" s="353"/>
      <c r="E1011" s="25"/>
    </row>
    <row r="1012" spans="1:5" ht="18.75" customHeight="1">
      <c r="A1012" s="28">
        <v>2130126</v>
      </c>
      <c r="B1012" s="29" t="s">
        <v>794</v>
      </c>
      <c r="C1012" s="270">
        <v>2155</v>
      </c>
      <c r="D1012" s="353">
        <v>1705</v>
      </c>
      <c r="E1012" s="25"/>
    </row>
    <row r="1013" spans="1:5" ht="18.75" customHeight="1">
      <c r="A1013" s="28">
        <v>2130135</v>
      </c>
      <c r="B1013" s="29" t="s">
        <v>795</v>
      </c>
      <c r="C1013" s="354"/>
      <c r="D1013" s="353"/>
      <c r="E1013" s="25"/>
    </row>
    <row r="1014" spans="1:5" ht="18.75" customHeight="1">
      <c r="A1014" s="28">
        <v>2130142</v>
      </c>
      <c r="B1014" s="29" t="s">
        <v>796</v>
      </c>
      <c r="C1014" s="354">
        <v>2238</v>
      </c>
      <c r="D1014" s="353"/>
      <c r="E1014" s="25"/>
    </row>
    <row r="1015" spans="1:5" ht="18.75" customHeight="1">
      <c r="A1015" s="28">
        <v>2130148</v>
      </c>
      <c r="B1015" s="29" t="s">
        <v>797</v>
      </c>
      <c r="C1015" s="354"/>
      <c r="D1015" s="353"/>
      <c r="E1015" s="25"/>
    </row>
    <row r="1016" spans="1:5" ht="18.75" customHeight="1">
      <c r="A1016" s="28">
        <v>2130152</v>
      </c>
      <c r="B1016" s="29" t="s">
        <v>798</v>
      </c>
      <c r="C1016" s="271"/>
      <c r="D1016" s="353"/>
      <c r="E1016" s="25"/>
    </row>
    <row r="1017" spans="1:5" ht="18.75" customHeight="1">
      <c r="A1017" s="28">
        <v>2130153</v>
      </c>
      <c r="B1017" s="94" t="s">
        <v>1886</v>
      </c>
      <c r="C1017" s="271">
        <v>3663</v>
      </c>
      <c r="D1017" s="353">
        <v>3663</v>
      </c>
      <c r="E1017" s="25"/>
    </row>
    <row r="1018" spans="1:5" ht="18.75" customHeight="1">
      <c r="A1018" s="28">
        <v>2130199</v>
      </c>
      <c r="B1018" s="29" t="s">
        <v>1887</v>
      </c>
      <c r="C1018" s="272">
        <v>3828</v>
      </c>
      <c r="D1018" s="353">
        <v>3528</v>
      </c>
      <c r="E1018" s="25"/>
    </row>
    <row r="1019" spans="1:5" ht="18.75" customHeight="1">
      <c r="A1019" s="26">
        <v>21302</v>
      </c>
      <c r="B1019" s="27" t="s">
        <v>799</v>
      </c>
      <c r="C1019" s="351">
        <f>SUM(C1020:C1043)</f>
        <v>1252</v>
      </c>
      <c r="D1019" s="352"/>
      <c r="E1019" s="341"/>
    </row>
    <row r="1020" spans="1:5" ht="18.75" customHeight="1">
      <c r="A1020" s="28">
        <v>2130201</v>
      </c>
      <c r="B1020" s="29" t="s">
        <v>59</v>
      </c>
      <c r="C1020" s="273">
        <v>450</v>
      </c>
      <c r="D1020" s="353"/>
      <c r="E1020" s="25"/>
    </row>
    <row r="1021" spans="1:5" ht="18.75" customHeight="1">
      <c r="A1021" s="28">
        <v>2130202</v>
      </c>
      <c r="B1021" s="29" t="s">
        <v>60</v>
      </c>
      <c r="C1021" s="354"/>
      <c r="D1021" s="353"/>
      <c r="E1021" s="25"/>
    </row>
    <row r="1022" spans="1:5" ht="18.75" customHeight="1">
      <c r="A1022" s="28">
        <v>2130203</v>
      </c>
      <c r="B1022" s="29" t="s">
        <v>61</v>
      </c>
      <c r="C1022" s="354"/>
      <c r="D1022" s="353"/>
      <c r="E1022" s="25"/>
    </row>
    <row r="1023" spans="1:5" ht="18.75" customHeight="1">
      <c r="A1023" s="28">
        <v>2130204</v>
      </c>
      <c r="B1023" s="29" t="s">
        <v>800</v>
      </c>
      <c r="C1023" s="354"/>
      <c r="D1023" s="353"/>
      <c r="E1023" s="25"/>
    </row>
    <row r="1024" spans="1:5" ht="18.75" customHeight="1">
      <c r="A1024" s="28">
        <v>2130205</v>
      </c>
      <c r="B1024" s="29" t="s">
        <v>801</v>
      </c>
      <c r="C1024" s="274">
        <v>55</v>
      </c>
      <c r="D1024" s="353"/>
      <c r="E1024" s="25"/>
    </row>
    <row r="1025" spans="1:5" ht="18.75" customHeight="1">
      <c r="A1025" s="28">
        <v>2130206</v>
      </c>
      <c r="B1025" s="29" t="s">
        <v>802</v>
      </c>
      <c r="C1025" s="354"/>
      <c r="D1025" s="353"/>
      <c r="E1025" s="25"/>
    </row>
    <row r="1026" spans="1:5" ht="18.75" customHeight="1">
      <c r="A1026" s="28">
        <v>2130207</v>
      </c>
      <c r="B1026" s="29" t="s">
        <v>803</v>
      </c>
      <c r="C1026" s="275">
        <v>10</v>
      </c>
      <c r="D1026" s="353"/>
      <c r="E1026" s="25"/>
    </row>
    <row r="1027" spans="1:5" ht="18.75" customHeight="1">
      <c r="A1027" s="28">
        <v>2130209</v>
      </c>
      <c r="B1027" s="29" t="s">
        <v>804</v>
      </c>
      <c r="C1027" s="354">
        <v>420</v>
      </c>
      <c r="D1027" s="353">
        <v>420</v>
      </c>
      <c r="E1027" s="25"/>
    </row>
    <row r="1028" spans="1:5" ht="18.75" customHeight="1">
      <c r="A1028" s="28">
        <v>2130210</v>
      </c>
      <c r="B1028" s="29" t="s">
        <v>805</v>
      </c>
      <c r="C1028" s="354"/>
      <c r="D1028" s="353"/>
      <c r="E1028" s="25"/>
    </row>
    <row r="1029" spans="1:5" ht="18.75" customHeight="1">
      <c r="A1029" s="28">
        <v>2130211</v>
      </c>
      <c r="B1029" s="29" t="s">
        <v>806</v>
      </c>
      <c r="C1029" s="276">
        <v>2</v>
      </c>
      <c r="D1029" s="353"/>
      <c r="E1029" s="25"/>
    </row>
    <row r="1030" spans="1:5" ht="18.75" customHeight="1">
      <c r="A1030" s="28">
        <v>2130212</v>
      </c>
      <c r="B1030" s="29" t="s">
        <v>807</v>
      </c>
      <c r="C1030" s="354"/>
      <c r="D1030" s="353"/>
      <c r="E1030" s="25"/>
    </row>
    <row r="1031" spans="1:5" ht="18.75" customHeight="1">
      <c r="A1031" s="28">
        <v>2130213</v>
      </c>
      <c r="B1031" s="29" t="s">
        <v>808</v>
      </c>
      <c r="C1031" s="354"/>
      <c r="D1031" s="353"/>
      <c r="E1031" s="25"/>
    </row>
    <row r="1032" spans="1:5" ht="18.75" customHeight="1">
      <c r="A1032" s="28">
        <v>2130217</v>
      </c>
      <c r="B1032" s="29" t="s">
        <v>809</v>
      </c>
      <c r="C1032" s="354"/>
      <c r="D1032" s="353"/>
      <c r="E1032" s="25"/>
    </row>
    <row r="1033" spans="1:5" ht="18.75" customHeight="1">
      <c r="A1033" s="28">
        <v>2130220</v>
      </c>
      <c r="B1033" s="29" t="s">
        <v>212</v>
      </c>
      <c r="C1033" s="354"/>
      <c r="D1033" s="353"/>
      <c r="E1033" s="25"/>
    </row>
    <row r="1034" spans="1:5" ht="18.75" customHeight="1">
      <c r="A1034" s="28">
        <v>2130221</v>
      </c>
      <c r="B1034" s="29" t="s">
        <v>810</v>
      </c>
      <c r="C1034" s="354"/>
      <c r="D1034" s="353"/>
      <c r="E1034" s="25"/>
    </row>
    <row r="1035" spans="1:5" ht="18.75" customHeight="1">
      <c r="A1035" s="28">
        <v>2130223</v>
      </c>
      <c r="B1035" s="29" t="s">
        <v>811</v>
      </c>
      <c r="C1035" s="354"/>
      <c r="D1035" s="353"/>
      <c r="E1035" s="25"/>
    </row>
    <row r="1036" spans="1:5" ht="18.75" customHeight="1">
      <c r="A1036" s="28">
        <v>2130226</v>
      </c>
      <c r="B1036" s="29" t="s">
        <v>812</v>
      </c>
      <c r="C1036" s="354"/>
      <c r="D1036" s="353"/>
      <c r="E1036" s="25"/>
    </row>
    <row r="1037" spans="1:5" ht="18.75" customHeight="1">
      <c r="A1037" s="28">
        <v>2130227</v>
      </c>
      <c r="B1037" s="29" t="s">
        <v>813</v>
      </c>
      <c r="C1037" s="354"/>
      <c r="D1037" s="353"/>
      <c r="E1037" s="25"/>
    </row>
    <row r="1038" spans="1:5" ht="18.75" customHeight="1">
      <c r="A1038" s="28">
        <v>2130232</v>
      </c>
      <c r="B1038" s="29" t="s">
        <v>814</v>
      </c>
      <c r="C1038" s="354"/>
      <c r="D1038" s="353"/>
      <c r="E1038" s="25"/>
    </row>
    <row r="1039" spans="1:5" ht="18.75" customHeight="1">
      <c r="A1039" s="28">
        <v>2130234</v>
      </c>
      <c r="B1039" s="94" t="s">
        <v>1448</v>
      </c>
      <c r="C1039" s="277">
        <v>115</v>
      </c>
      <c r="D1039" s="353"/>
      <c r="E1039" s="25"/>
    </row>
    <row r="1040" spans="1:5" ht="18.75" customHeight="1">
      <c r="A1040" s="28">
        <v>2130235</v>
      </c>
      <c r="B1040" s="29" t="s">
        <v>815</v>
      </c>
      <c r="C1040" s="354"/>
      <c r="D1040" s="353"/>
      <c r="E1040" s="25"/>
    </row>
    <row r="1041" spans="1:5" ht="18.75" customHeight="1">
      <c r="A1041" s="28">
        <v>2130236</v>
      </c>
      <c r="B1041" s="29" t="s">
        <v>816</v>
      </c>
      <c r="C1041" s="354"/>
      <c r="D1041" s="353"/>
      <c r="E1041" s="25"/>
    </row>
    <row r="1042" spans="1:5" ht="18.75" customHeight="1">
      <c r="A1042" s="28">
        <v>2130237</v>
      </c>
      <c r="B1042" s="29" t="s">
        <v>817</v>
      </c>
      <c r="C1042" s="354"/>
      <c r="D1042" s="353"/>
      <c r="E1042" s="25"/>
    </row>
    <row r="1043" spans="1:5" ht="18.75" customHeight="1">
      <c r="A1043" s="28">
        <v>2130299</v>
      </c>
      <c r="B1043" s="29" t="s">
        <v>818</v>
      </c>
      <c r="C1043" s="278">
        <v>200</v>
      </c>
      <c r="D1043" s="353"/>
      <c r="E1043" s="25"/>
    </row>
    <row r="1044" spans="1:5" ht="18.75" customHeight="1">
      <c r="A1044" s="26">
        <v>21303</v>
      </c>
      <c r="B1044" s="27" t="s">
        <v>819</v>
      </c>
      <c r="C1044" s="351">
        <f>SUM(C1045:C1069)</f>
        <v>6308</v>
      </c>
      <c r="D1044" s="352"/>
      <c r="E1044" s="341"/>
    </row>
    <row r="1045" spans="1:5" ht="18.75" customHeight="1">
      <c r="A1045" s="28">
        <v>2130301</v>
      </c>
      <c r="B1045" s="29" t="s">
        <v>59</v>
      </c>
      <c r="C1045" s="279">
        <v>1359</v>
      </c>
      <c r="D1045" s="353"/>
      <c r="E1045" s="25"/>
    </row>
    <row r="1046" spans="1:5" ht="18.75" customHeight="1">
      <c r="A1046" s="28">
        <v>2130302</v>
      </c>
      <c r="B1046" s="29" t="s">
        <v>60</v>
      </c>
      <c r="C1046" s="354"/>
      <c r="D1046" s="353"/>
      <c r="E1046" s="25"/>
    </row>
    <row r="1047" spans="1:5" ht="18.75" customHeight="1">
      <c r="A1047" s="28">
        <v>2130303</v>
      </c>
      <c r="B1047" s="29" t="s">
        <v>61</v>
      </c>
      <c r="C1047" s="354"/>
      <c r="D1047" s="353"/>
      <c r="E1047" s="25"/>
    </row>
    <row r="1048" spans="1:5" ht="18.75" customHeight="1">
      <c r="A1048" s="28">
        <v>2130304</v>
      </c>
      <c r="B1048" s="29" t="s">
        <v>820</v>
      </c>
      <c r="C1048" s="354"/>
      <c r="D1048" s="353"/>
      <c r="E1048" s="25"/>
    </row>
    <row r="1049" spans="1:5" ht="18.75" customHeight="1">
      <c r="A1049" s="28">
        <v>2130305</v>
      </c>
      <c r="B1049" s="29" t="s">
        <v>821</v>
      </c>
      <c r="C1049" s="280">
        <v>3273</v>
      </c>
      <c r="D1049" s="353">
        <v>3273</v>
      </c>
      <c r="E1049" s="25"/>
    </row>
    <row r="1050" spans="1:5" ht="18.75" customHeight="1">
      <c r="A1050" s="28">
        <v>2130306</v>
      </c>
      <c r="B1050" s="29" t="s">
        <v>822</v>
      </c>
      <c r="C1050" s="280">
        <v>674</v>
      </c>
      <c r="D1050" s="353">
        <v>524</v>
      </c>
      <c r="E1050" s="25"/>
    </row>
    <row r="1051" spans="1:5" ht="18.75" customHeight="1">
      <c r="A1051" s="28">
        <v>2130307</v>
      </c>
      <c r="B1051" s="29" t="s">
        <v>823</v>
      </c>
      <c r="C1051" s="354"/>
      <c r="D1051" s="353"/>
      <c r="E1051" s="25"/>
    </row>
    <row r="1052" spans="1:5" ht="18.75" customHeight="1">
      <c r="A1052" s="28">
        <v>2130308</v>
      </c>
      <c r="B1052" s="29" t="s">
        <v>824</v>
      </c>
      <c r="C1052" s="354"/>
      <c r="D1052" s="353"/>
      <c r="E1052" s="25"/>
    </row>
    <row r="1053" spans="1:5" ht="18.75" customHeight="1">
      <c r="A1053" s="28">
        <v>2130309</v>
      </c>
      <c r="B1053" s="29" t="s">
        <v>825</v>
      </c>
      <c r="C1053" s="281">
        <v>5</v>
      </c>
      <c r="D1053" s="353"/>
      <c r="E1053" s="25"/>
    </row>
    <row r="1054" spans="1:5" ht="18.75" customHeight="1">
      <c r="A1054" s="28">
        <v>2130310</v>
      </c>
      <c r="B1054" s="29" t="s">
        <v>826</v>
      </c>
      <c r="C1054" s="354"/>
      <c r="D1054" s="353"/>
      <c r="E1054" s="25"/>
    </row>
    <row r="1055" spans="1:5" ht="18.75" customHeight="1">
      <c r="A1055" s="28">
        <v>2130311</v>
      </c>
      <c r="B1055" s="29" t="s">
        <v>827</v>
      </c>
      <c r="C1055" s="354"/>
      <c r="D1055" s="353"/>
      <c r="E1055" s="25"/>
    </row>
    <row r="1056" spans="1:5" ht="18.75" customHeight="1">
      <c r="A1056" s="28">
        <v>2130312</v>
      </c>
      <c r="B1056" s="29" t="s">
        <v>828</v>
      </c>
      <c r="C1056" s="354"/>
      <c r="D1056" s="353"/>
      <c r="E1056" s="25"/>
    </row>
    <row r="1057" spans="1:5" ht="18.75" customHeight="1">
      <c r="A1057" s="28">
        <v>2130313</v>
      </c>
      <c r="B1057" s="29" t="s">
        <v>829</v>
      </c>
      <c r="C1057" s="282">
        <v>21</v>
      </c>
      <c r="D1057" s="353"/>
      <c r="E1057" s="25"/>
    </row>
    <row r="1058" spans="1:5" ht="18.75" customHeight="1">
      <c r="A1058" s="28">
        <v>2130314</v>
      </c>
      <c r="B1058" s="29" t="s">
        <v>830</v>
      </c>
      <c r="C1058" s="282">
        <v>200</v>
      </c>
      <c r="D1058" s="353"/>
      <c r="E1058" s="25"/>
    </row>
    <row r="1059" spans="1:5" ht="18.75" customHeight="1">
      <c r="A1059" s="28">
        <v>2130315</v>
      </c>
      <c r="B1059" s="29" t="s">
        <v>831</v>
      </c>
      <c r="C1059" s="354"/>
      <c r="D1059" s="353"/>
      <c r="E1059" s="25"/>
    </row>
    <row r="1060" spans="1:5" ht="18.75" customHeight="1">
      <c r="A1060" s="28">
        <v>2130316</v>
      </c>
      <c r="B1060" s="31" t="s">
        <v>832</v>
      </c>
      <c r="C1060" s="354"/>
      <c r="D1060" s="353"/>
      <c r="E1060" s="25"/>
    </row>
    <row r="1061" spans="1:5" ht="18.75" customHeight="1">
      <c r="A1061" s="28">
        <v>2130317</v>
      </c>
      <c r="B1061" s="29" t="s">
        <v>833</v>
      </c>
      <c r="C1061" s="354"/>
      <c r="D1061" s="353"/>
      <c r="E1061" s="25"/>
    </row>
    <row r="1062" spans="1:5" ht="18.75" customHeight="1">
      <c r="A1062" s="28">
        <v>2130318</v>
      </c>
      <c r="B1062" s="29" t="s">
        <v>834</v>
      </c>
      <c r="C1062" s="354"/>
      <c r="D1062" s="353"/>
      <c r="E1062" s="25"/>
    </row>
    <row r="1063" spans="1:5" ht="18.75" customHeight="1">
      <c r="A1063" s="28">
        <v>2130319</v>
      </c>
      <c r="B1063" s="29" t="s">
        <v>835</v>
      </c>
      <c r="C1063" s="354"/>
      <c r="D1063" s="353"/>
      <c r="E1063" s="25"/>
    </row>
    <row r="1064" spans="1:5" ht="18.75" customHeight="1">
      <c r="A1064" s="28">
        <v>2130321</v>
      </c>
      <c r="B1064" s="29" t="s">
        <v>836</v>
      </c>
      <c r="C1064" s="354"/>
      <c r="D1064" s="353"/>
      <c r="E1064" s="25"/>
    </row>
    <row r="1065" spans="1:5" ht="18.75" customHeight="1">
      <c r="A1065" s="28">
        <v>2130322</v>
      </c>
      <c r="B1065" s="29" t="s">
        <v>837</v>
      </c>
      <c r="C1065" s="354"/>
      <c r="D1065" s="353"/>
      <c r="E1065" s="25"/>
    </row>
    <row r="1066" spans="1:5" ht="18.75" customHeight="1">
      <c r="A1066" s="28">
        <v>2130333</v>
      </c>
      <c r="B1066" s="29" t="s">
        <v>811</v>
      </c>
      <c r="C1066" s="354"/>
      <c r="D1066" s="353"/>
      <c r="E1066" s="25"/>
    </row>
    <row r="1067" spans="1:5" ht="18.75" customHeight="1">
      <c r="A1067" s="28">
        <v>2130334</v>
      </c>
      <c r="B1067" s="29" t="s">
        <v>838</v>
      </c>
      <c r="C1067" s="354"/>
      <c r="D1067" s="353"/>
      <c r="E1067" s="25"/>
    </row>
    <row r="1068" spans="1:5" ht="18.75" customHeight="1">
      <c r="A1068" s="28">
        <v>2130335</v>
      </c>
      <c r="B1068" s="29" t="s">
        <v>1888</v>
      </c>
      <c r="C1068" s="283">
        <v>20</v>
      </c>
      <c r="D1068" s="353"/>
      <c r="E1068" s="25"/>
    </row>
    <row r="1069" spans="1:5" ht="18.75" customHeight="1">
      <c r="A1069" s="28">
        <v>2130399</v>
      </c>
      <c r="B1069" s="29" t="s">
        <v>839</v>
      </c>
      <c r="C1069" s="284">
        <v>756</v>
      </c>
      <c r="D1069" s="353"/>
      <c r="E1069" s="25"/>
    </row>
    <row r="1070" spans="1:5" ht="18.75" customHeight="1">
      <c r="A1070" s="26">
        <v>21304</v>
      </c>
      <c r="B1070" s="27" t="s">
        <v>840</v>
      </c>
      <c r="C1070" s="351">
        <f>SUM(C1071:C1080)</f>
        <v>0</v>
      </c>
      <c r="D1070" s="352"/>
      <c r="E1070" s="341"/>
    </row>
    <row r="1071" spans="1:5" ht="18.75" customHeight="1">
      <c r="A1071" s="28">
        <v>2130401</v>
      </c>
      <c r="B1071" s="29" t="s">
        <v>59</v>
      </c>
      <c r="C1071" s="354"/>
      <c r="D1071" s="353"/>
      <c r="E1071" s="25"/>
    </row>
    <row r="1072" spans="1:5" ht="18.75" customHeight="1">
      <c r="A1072" s="28">
        <v>2130402</v>
      </c>
      <c r="B1072" s="29" t="s">
        <v>60</v>
      </c>
      <c r="C1072" s="354"/>
      <c r="D1072" s="353"/>
      <c r="E1072" s="25"/>
    </row>
    <row r="1073" spans="1:5" ht="18.75" customHeight="1">
      <c r="A1073" s="28">
        <v>2130403</v>
      </c>
      <c r="B1073" s="29" t="s">
        <v>61</v>
      </c>
      <c r="C1073" s="354"/>
      <c r="D1073" s="353"/>
      <c r="E1073" s="25"/>
    </row>
    <row r="1074" spans="1:5" ht="18.75" customHeight="1">
      <c r="A1074" s="28">
        <v>2130404</v>
      </c>
      <c r="B1074" s="29" t="s">
        <v>841</v>
      </c>
      <c r="C1074" s="354"/>
      <c r="D1074" s="353"/>
      <c r="E1074" s="25"/>
    </row>
    <row r="1075" spans="1:5" ht="18.75" customHeight="1">
      <c r="A1075" s="28">
        <v>2130405</v>
      </c>
      <c r="B1075" s="29" t="s">
        <v>842</v>
      </c>
      <c r="C1075" s="354"/>
      <c r="D1075" s="353"/>
      <c r="E1075" s="25"/>
    </row>
    <row r="1076" spans="1:5" ht="18.75" customHeight="1">
      <c r="A1076" s="28">
        <v>2130406</v>
      </c>
      <c r="B1076" s="29" t="s">
        <v>843</v>
      </c>
      <c r="C1076" s="354"/>
      <c r="D1076" s="353"/>
      <c r="E1076" s="25"/>
    </row>
    <row r="1077" spans="1:5" ht="18.75" customHeight="1">
      <c r="A1077" s="28">
        <v>2130407</v>
      </c>
      <c r="B1077" s="29" t="s">
        <v>844</v>
      </c>
      <c r="C1077" s="354"/>
      <c r="D1077" s="353"/>
      <c r="E1077" s="25"/>
    </row>
    <row r="1078" spans="1:5" ht="18.75" customHeight="1">
      <c r="A1078" s="28">
        <v>2130408</v>
      </c>
      <c r="B1078" s="29" t="s">
        <v>845</v>
      </c>
      <c r="C1078" s="354"/>
      <c r="D1078" s="353"/>
      <c r="E1078" s="25"/>
    </row>
    <row r="1079" spans="1:5" ht="18.75" customHeight="1">
      <c r="A1079" s="28">
        <v>2130409</v>
      </c>
      <c r="B1079" s="29" t="s">
        <v>846</v>
      </c>
      <c r="C1079" s="354"/>
      <c r="D1079" s="353"/>
      <c r="E1079" s="25"/>
    </row>
    <row r="1080" spans="1:5" ht="18.75" customHeight="1">
      <c r="A1080" s="28">
        <v>2130499</v>
      </c>
      <c r="B1080" s="29" t="s">
        <v>847</v>
      </c>
      <c r="C1080" s="354"/>
      <c r="D1080" s="353"/>
      <c r="E1080" s="25"/>
    </row>
    <row r="1081" spans="1:5" ht="18.75" customHeight="1">
      <c r="A1081" s="26">
        <v>21305</v>
      </c>
      <c r="B1081" s="27" t="s">
        <v>848</v>
      </c>
      <c r="C1081" s="351">
        <f>SUM(C1082:C1091)</f>
        <v>11053</v>
      </c>
      <c r="D1081" s="352"/>
      <c r="E1081" s="341"/>
    </row>
    <row r="1082" spans="1:5" ht="18.75" customHeight="1">
      <c r="A1082" s="28">
        <v>2130501</v>
      </c>
      <c r="B1082" s="29" t="s">
        <v>59</v>
      </c>
      <c r="C1082" s="285">
        <v>173</v>
      </c>
      <c r="D1082" s="353"/>
      <c r="E1082" s="25"/>
    </row>
    <row r="1083" spans="1:5" ht="18.75" customHeight="1">
      <c r="A1083" s="28">
        <v>2130502</v>
      </c>
      <c r="B1083" s="29" t="s">
        <v>60</v>
      </c>
      <c r="C1083" s="354"/>
      <c r="D1083" s="353"/>
      <c r="E1083" s="25"/>
    </row>
    <row r="1084" spans="1:5" ht="18.75" customHeight="1">
      <c r="A1084" s="28">
        <v>2130503</v>
      </c>
      <c r="B1084" s="29" t="s">
        <v>61</v>
      </c>
      <c r="C1084" s="286"/>
      <c r="D1084" s="353"/>
      <c r="E1084" s="25"/>
    </row>
    <row r="1085" spans="1:5" ht="18.75" customHeight="1">
      <c r="A1085" s="28">
        <v>2130504</v>
      </c>
      <c r="B1085" s="29" t="s">
        <v>849</v>
      </c>
      <c r="C1085" s="354"/>
      <c r="D1085" s="353"/>
      <c r="E1085" s="25"/>
    </row>
    <row r="1086" spans="1:5" ht="18.75" customHeight="1">
      <c r="A1086" s="28">
        <v>2130505</v>
      </c>
      <c r="B1086" s="29" t="s">
        <v>850</v>
      </c>
      <c r="C1086" s="354"/>
      <c r="D1086" s="353"/>
      <c r="E1086" s="25"/>
    </row>
    <row r="1087" spans="1:5" ht="18.75" customHeight="1">
      <c r="A1087" s="28">
        <v>2130506</v>
      </c>
      <c r="B1087" s="29" t="s">
        <v>851</v>
      </c>
      <c r="C1087" s="354"/>
      <c r="D1087" s="353"/>
      <c r="E1087" s="25"/>
    </row>
    <row r="1088" spans="1:5" ht="18.75" customHeight="1">
      <c r="A1088" s="28">
        <v>2130507</v>
      </c>
      <c r="B1088" s="29" t="s">
        <v>852</v>
      </c>
      <c r="C1088" s="354"/>
      <c r="D1088" s="353"/>
      <c r="E1088" s="25"/>
    </row>
    <row r="1089" spans="1:5" ht="18.75" customHeight="1">
      <c r="A1089" s="28">
        <v>2130508</v>
      </c>
      <c r="B1089" s="29" t="s">
        <v>853</v>
      </c>
      <c r="C1089" s="354"/>
      <c r="D1089" s="353"/>
      <c r="E1089" s="25"/>
    </row>
    <row r="1090" spans="1:5" ht="18.75" customHeight="1">
      <c r="A1090" s="28">
        <v>2130550</v>
      </c>
      <c r="B1090" s="29" t="s">
        <v>854</v>
      </c>
      <c r="C1090" s="354"/>
      <c r="D1090" s="353"/>
      <c r="E1090" s="25"/>
    </row>
    <row r="1091" spans="1:5" ht="18.75" customHeight="1">
      <c r="A1091" s="28">
        <v>2130599</v>
      </c>
      <c r="B1091" s="29" t="s">
        <v>1889</v>
      </c>
      <c r="C1091" s="287">
        <v>10880</v>
      </c>
      <c r="D1091" s="353">
        <v>210</v>
      </c>
      <c r="E1091" s="25"/>
    </row>
    <row r="1092" spans="1:5" ht="18.75" customHeight="1">
      <c r="A1092" s="26">
        <v>21306</v>
      </c>
      <c r="B1092" s="27" t="s">
        <v>855</v>
      </c>
      <c r="C1092" s="351">
        <f>SUM(C1093:C1097)</f>
        <v>0</v>
      </c>
      <c r="D1092" s="352"/>
      <c r="E1092" s="341"/>
    </row>
    <row r="1093" spans="1:5" ht="18.75" customHeight="1">
      <c r="A1093" s="28">
        <v>2130601</v>
      </c>
      <c r="B1093" s="29" t="s">
        <v>341</v>
      </c>
      <c r="C1093" s="354"/>
      <c r="D1093" s="353"/>
      <c r="E1093" s="25"/>
    </row>
    <row r="1094" spans="1:5" ht="18.75" customHeight="1">
      <c r="A1094" s="28">
        <v>2130602</v>
      </c>
      <c r="B1094" s="29" t="s">
        <v>856</v>
      </c>
      <c r="C1094" s="354"/>
      <c r="D1094" s="353"/>
      <c r="E1094" s="25"/>
    </row>
    <row r="1095" spans="1:5" ht="18.75" customHeight="1">
      <c r="A1095" s="28">
        <v>2130603</v>
      </c>
      <c r="B1095" s="29" t="s">
        <v>857</v>
      </c>
      <c r="C1095" s="354"/>
      <c r="D1095" s="353"/>
      <c r="E1095" s="25"/>
    </row>
    <row r="1096" spans="1:5" ht="18.75" customHeight="1">
      <c r="A1096" s="28">
        <v>2130604</v>
      </c>
      <c r="B1096" s="29" t="s">
        <v>858</v>
      </c>
      <c r="C1096" s="354"/>
      <c r="D1096" s="353"/>
      <c r="E1096" s="25"/>
    </row>
    <row r="1097" spans="1:5" ht="18.75" customHeight="1">
      <c r="A1097" s="28">
        <v>2130699</v>
      </c>
      <c r="B1097" s="29" t="s">
        <v>859</v>
      </c>
      <c r="C1097" s="354"/>
      <c r="D1097" s="353"/>
      <c r="E1097" s="25"/>
    </row>
    <row r="1098" spans="1:5" ht="18.75" customHeight="1">
      <c r="A1098" s="26">
        <v>21307</v>
      </c>
      <c r="B1098" s="27" t="s">
        <v>860</v>
      </c>
      <c r="C1098" s="351">
        <f>SUM(C1099:C1104)</f>
        <v>10579</v>
      </c>
      <c r="D1098" s="352"/>
      <c r="E1098" s="341"/>
    </row>
    <row r="1099" spans="1:5" ht="18.75" customHeight="1">
      <c r="A1099" s="28">
        <v>2130701</v>
      </c>
      <c r="B1099" s="94" t="s">
        <v>1449</v>
      </c>
      <c r="C1099" s="288"/>
      <c r="D1099" s="353"/>
      <c r="E1099" s="25"/>
    </row>
    <row r="1100" spans="1:5" ht="18.75" customHeight="1">
      <c r="A1100" s="28">
        <v>2130704</v>
      </c>
      <c r="B1100" s="29" t="s">
        <v>861</v>
      </c>
      <c r="C1100" s="289">
        <v>186</v>
      </c>
      <c r="D1100" s="353"/>
      <c r="E1100" s="25"/>
    </row>
    <row r="1101" spans="1:5" ht="18.75" customHeight="1">
      <c r="A1101" s="28">
        <v>2130705</v>
      </c>
      <c r="B1101" s="29" t="s">
        <v>862</v>
      </c>
      <c r="C1101" s="289">
        <v>5358</v>
      </c>
      <c r="D1101" s="353"/>
      <c r="E1101" s="25"/>
    </row>
    <row r="1102" spans="1:5" ht="18.75" customHeight="1">
      <c r="A1102" s="28">
        <v>2130706</v>
      </c>
      <c r="B1102" s="29" t="s">
        <v>863</v>
      </c>
      <c r="C1102" s="354"/>
      <c r="D1102" s="353"/>
      <c r="E1102" s="25"/>
    </row>
    <row r="1103" spans="1:5" ht="18.75" customHeight="1">
      <c r="A1103" s="28">
        <v>2130707</v>
      </c>
      <c r="B1103" s="29" t="s">
        <v>864</v>
      </c>
      <c r="C1103" s="354"/>
      <c r="D1103" s="353"/>
      <c r="E1103" s="25"/>
    </row>
    <row r="1104" spans="1:5" ht="18.75" customHeight="1">
      <c r="A1104" s="28">
        <v>2130799</v>
      </c>
      <c r="B1104" s="29" t="s">
        <v>865</v>
      </c>
      <c r="C1104" s="354">
        <v>5035</v>
      </c>
      <c r="D1104" s="353">
        <v>5035</v>
      </c>
      <c r="E1104" s="25"/>
    </row>
    <row r="1105" spans="1:5" ht="18.75" customHeight="1">
      <c r="A1105" s="26">
        <v>21308</v>
      </c>
      <c r="B1105" s="27" t="s">
        <v>866</v>
      </c>
      <c r="C1105" s="351">
        <f>SUM(C1106:C1111)</f>
        <v>5200</v>
      </c>
      <c r="D1105" s="352"/>
      <c r="E1105" s="341"/>
    </row>
    <row r="1106" spans="1:5" ht="18.75" customHeight="1">
      <c r="A1106" s="28">
        <v>2130801</v>
      </c>
      <c r="B1106" s="29" t="s">
        <v>867</v>
      </c>
      <c r="C1106" s="354"/>
      <c r="D1106" s="353"/>
      <c r="E1106" s="25"/>
    </row>
    <row r="1107" spans="1:5" ht="18.75" customHeight="1">
      <c r="A1107" s="28">
        <v>2130802</v>
      </c>
      <c r="B1107" s="29" t="s">
        <v>868</v>
      </c>
      <c r="C1107" s="354"/>
      <c r="D1107" s="353"/>
      <c r="E1107" s="25"/>
    </row>
    <row r="1108" spans="1:5" ht="18.75" customHeight="1">
      <c r="A1108" s="28">
        <v>2130803</v>
      </c>
      <c r="B1108" s="29" t="s">
        <v>869</v>
      </c>
      <c r="C1108" s="290">
        <v>5150</v>
      </c>
      <c r="D1108" s="353"/>
      <c r="E1108" s="25"/>
    </row>
    <row r="1109" spans="1:5" ht="18.75" customHeight="1">
      <c r="A1109" s="28">
        <v>2130804</v>
      </c>
      <c r="B1109" s="29" t="s">
        <v>870</v>
      </c>
      <c r="C1109" s="290">
        <v>50</v>
      </c>
      <c r="D1109" s="353"/>
      <c r="E1109" s="25"/>
    </row>
    <row r="1110" spans="1:5" ht="18.75" customHeight="1">
      <c r="A1110" s="28">
        <v>2130805</v>
      </c>
      <c r="B1110" s="29" t="s">
        <v>871</v>
      </c>
      <c r="C1110" s="354"/>
      <c r="D1110" s="353"/>
      <c r="E1110" s="25"/>
    </row>
    <row r="1111" spans="1:5" ht="18.75" customHeight="1">
      <c r="A1111" s="28">
        <v>2130899</v>
      </c>
      <c r="B1111" s="29" t="s">
        <v>872</v>
      </c>
      <c r="C1111" s="354"/>
      <c r="D1111" s="353"/>
      <c r="E1111" s="25"/>
    </row>
    <row r="1112" spans="1:5" ht="18.75" customHeight="1">
      <c r="A1112" s="26">
        <v>21309</v>
      </c>
      <c r="B1112" s="27" t="s">
        <v>873</v>
      </c>
      <c r="C1112" s="351">
        <f>SUM(C1113:C1114)</f>
        <v>2692</v>
      </c>
      <c r="D1112" s="352"/>
      <c r="E1112" s="341"/>
    </row>
    <row r="1113" spans="1:5" ht="18.75" customHeight="1">
      <c r="A1113" s="28">
        <v>2130901</v>
      </c>
      <c r="B1113" s="29" t="s">
        <v>874</v>
      </c>
      <c r="C1113" s="354"/>
      <c r="D1113" s="353"/>
      <c r="E1113" s="25"/>
    </row>
    <row r="1114" spans="1:5" ht="18.75" customHeight="1">
      <c r="A1114" s="28">
        <v>2130999</v>
      </c>
      <c r="B1114" s="29" t="s">
        <v>875</v>
      </c>
      <c r="C1114" s="354">
        <v>2692</v>
      </c>
      <c r="D1114" s="353">
        <v>2692</v>
      </c>
      <c r="E1114" s="25"/>
    </row>
    <row r="1115" spans="1:5" ht="18.75" customHeight="1">
      <c r="A1115" s="26">
        <v>21366</v>
      </c>
      <c r="B1115" s="27" t="s">
        <v>876</v>
      </c>
      <c r="C1115" s="351">
        <f>SUM(C1116:C1119)</f>
        <v>0</v>
      </c>
      <c r="D1115" s="352"/>
      <c r="E1115" s="341"/>
    </row>
    <row r="1116" spans="1:5" ht="18.75" customHeight="1">
      <c r="A1116" s="28">
        <v>2136601</v>
      </c>
      <c r="B1116" s="29" t="s">
        <v>528</v>
      </c>
      <c r="C1116" s="354"/>
      <c r="D1116" s="353"/>
      <c r="E1116" s="25"/>
    </row>
    <row r="1117" spans="1:5" ht="18.75" customHeight="1">
      <c r="A1117" s="28">
        <v>2136602</v>
      </c>
      <c r="B1117" s="29" t="s">
        <v>877</v>
      </c>
      <c r="C1117" s="354"/>
      <c r="D1117" s="353"/>
      <c r="E1117" s="25"/>
    </row>
    <row r="1118" spans="1:5" ht="18.75" customHeight="1">
      <c r="A1118" s="28">
        <v>2136603</v>
      </c>
      <c r="B1118" s="29" t="s">
        <v>878</v>
      </c>
      <c r="C1118" s="354"/>
      <c r="D1118" s="353"/>
      <c r="E1118" s="25"/>
    </row>
    <row r="1119" spans="1:5" ht="18.75" customHeight="1">
      <c r="A1119" s="28">
        <v>2136699</v>
      </c>
      <c r="B1119" s="29" t="s">
        <v>879</v>
      </c>
      <c r="C1119" s="354"/>
      <c r="D1119" s="353"/>
      <c r="E1119" s="25"/>
    </row>
    <row r="1120" spans="1:5" ht="18.75" customHeight="1">
      <c r="A1120" s="26">
        <v>21367</v>
      </c>
      <c r="B1120" s="27" t="s">
        <v>880</v>
      </c>
      <c r="C1120" s="351">
        <f>SUM(C1121:C1124)</f>
        <v>0</v>
      </c>
      <c r="D1120" s="352"/>
      <c r="E1120" s="341"/>
    </row>
    <row r="1121" spans="1:5" ht="18.75" customHeight="1">
      <c r="A1121" s="28">
        <v>2136701</v>
      </c>
      <c r="B1121" s="29" t="s">
        <v>528</v>
      </c>
      <c r="C1121" s="354"/>
      <c r="D1121" s="353"/>
      <c r="E1121" s="25"/>
    </row>
    <row r="1122" spans="1:5" ht="18.75" customHeight="1">
      <c r="A1122" s="28">
        <v>2136702</v>
      </c>
      <c r="B1122" s="29" t="s">
        <v>877</v>
      </c>
      <c r="C1122" s="354"/>
      <c r="D1122" s="353"/>
      <c r="E1122" s="25"/>
    </row>
    <row r="1123" spans="1:5" ht="18.75" customHeight="1">
      <c r="A1123" s="28">
        <v>2136703</v>
      </c>
      <c r="B1123" s="29" t="s">
        <v>881</v>
      </c>
      <c r="C1123" s="354"/>
      <c r="D1123" s="353"/>
      <c r="E1123" s="25"/>
    </row>
    <row r="1124" spans="1:5" ht="18.75" customHeight="1">
      <c r="A1124" s="28">
        <v>2136799</v>
      </c>
      <c r="B1124" s="29" t="s">
        <v>882</v>
      </c>
      <c r="C1124" s="354"/>
      <c r="D1124" s="353"/>
      <c r="E1124" s="25"/>
    </row>
    <row r="1125" spans="1:5" ht="18.75" customHeight="1">
      <c r="A1125" s="26">
        <v>21369</v>
      </c>
      <c r="B1125" s="27" t="s">
        <v>883</v>
      </c>
      <c r="C1125" s="351">
        <f>SUM(C1126:C1129)</f>
        <v>0</v>
      </c>
      <c r="D1125" s="352"/>
      <c r="E1125" s="341"/>
    </row>
    <row r="1126" spans="1:5" ht="18.75" customHeight="1">
      <c r="A1126" s="28">
        <v>2136901</v>
      </c>
      <c r="B1126" s="29" t="s">
        <v>841</v>
      </c>
      <c r="C1126" s="354"/>
      <c r="D1126" s="353"/>
      <c r="E1126" s="25"/>
    </row>
    <row r="1127" spans="1:5" ht="18.75" customHeight="1">
      <c r="A1127" s="28">
        <v>2136902</v>
      </c>
      <c r="B1127" s="29" t="s">
        <v>884</v>
      </c>
      <c r="C1127" s="354"/>
      <c r="D1127" s="353"/>
      <c r="E1127" s="25"/>
    </row>
    <row r="1128" spans="1:5" ht="18.75" customHeight="1">
      <c r="A1128" s="28">
        <v>2136903</v>
      </c>
      <c r="B1128" s="29" t="s">
        <v>885</v>
      </c>
      <c r="C1128" s="354"/>
      <c r="D1128" s="353"/>
      <c r="E1128" s="25"/>
    </row>
    <row r="1129" spans="1:5" ht="18.75" customHeight="1">
      <c r="A1129" s="28">
        <v>2136999</v>
      </c>
      <c r="B1129" s="29" t="s">
        <v>886</v>
      </c>
      <c r="C1129" s="354"/>
      <c r="D1129" s="353"/>
      <c r="E1129" s="25"/>
    </row>
    <row r="1130" spans="1:5" ht="18.75" customHeight="1">
      <c r="A1130" s="26">
        <v>21370</v>
      </c>
      <c r="B1130" s="393" t="s">
        <v>887</v>
      </c>
      <c r="C1130" s="351">
        <f>SUM(C1131:C1132)</f>
        <v>0</v>
      </c>
      <c r="D1130" s="352"/>
      <c r="E1130" s="341"/>
    </row>
    <row r="1131" spans="1:5" ht="18.75" customHeight="1">
      <c r="A1131" s="28">
        <v>2137001</v>
      </c>
      <c r="B1131" s="29" t="s">
        <v>528</v>
      </c>
      <c r="C1131" s="354"/>
      <c r="D1131" s="353"/>
      <c r="E1131" s="25"/>
    </row>
    <row r="1132" spans="1:5" ht="18.75" customHeight="1">
      <c r="A1132" s="28">
        <v>2137099</v>
      </c>
      <c r="B1132" s="390" t="s">
        <v>888</v>
      </c>
      <c r="C1132" s="354"/>
      <c r="D1132" s="353"/>
      <c r="E1132" s="25"/>
    </row>
    <row r="1133" spans="1:5" ht="18.75" customHeight="1">
      <c r="A1133" s="26">
        <v>21371</v>
      </c>
      <c r="B1133" s="392" t="s">
        <v>889</v>
      </c>
      <c r="C1133" s="351">
        <f>SUM(C1134:C1137)</f>
        <v>0</v>
      </c>
      <c r="D1133" s="352"/>
      <c r="E1133" s="341"/>
    </row>
    <row r="1134" spans="1:5" ht="18.75" customHeight="1">
      <c r="A1134" s="28">
        <v>2137101</v>
      </c>
      <c r="B1134" s="29" t="s">
        <v>841</v>
      </c>
      <c r="C1134" s="354"/>
      <c r="D1134" s="353"/>
      <c r="E1134" s="25"/>
    </row>
    <row r="1135" spans="1:5" ht="18.75" customHeight="1">
      <c r="A1135" s="28">
        <v>2137102</v>
      </c>
      <c r="B1135" s="29" t="s">
        <v>884</v>
      </c>
      <c r="C1135" s="354"/>
      <c r="D1135" s="353"/>
      <c r="E1135" s="25"/>
    </row>
    <row r="1136" spans="1:5" ht="18.75" customHeight="1">
      <c r="A1136" s="28">
        <v>2137103</v>
      </c>
      <c r="B1136" s="29" t="s">
        <v>885</v>
      </c>
      <c r="C1136" s="354"/>
      <c r="D1136" s="353"/>
      <c r="E1136" s="25"/>
    </row>
    <row r="1137" spans="1:5" ht="18.75" customHeight="1">
      <c r="A1137" s="28">
        <v>2137199</v>
      </c>
      <c r="B1137" s="390" t="s">
        <v>890</v>
      </c>
      <c r="C1137" s="354"/>
      <c r="D1137" s="353"/>
      <c r="E1137" s="25"/>
    </row>
    <row r="1138" spans="1:5" ht="18.75" customHeight="1">
      <c r="A1138" s="26">
        <v>21399</v>
      </c>
      <c r="B1138" s="27" t="s">
        <v>891</v>
      </c>
      <c r="C1138" s="351">
        <f>SUM(C1139:C1140)</f>
        <v>2236</v>
      </c>
      <c r="D1138" s="352"/>
      <c r="E1138" s="341"/>
    </row>
    <row r="1139" spans="1:5" ht="18.75" customHeight="1">
      <c r="A1139" s="28">
        <v>2139901</v>
      </c>
      <c r="B1139" s="29" t="s">
        <v>892</v>
      </c>
      <c r="C1139" s="354"/>
      <c r="D1139" s="353"/>
      <c r="E1139" s="25"/>
    </row>
    <row r="1140" spans="1:5" ht="18.75" customHeight="1">
      <c r="A1140" s="28">
        <v>2139999</v>
      </c>
      <c r="B1140" s="29" t="s">
        <v>891</v>
      </c>
      <c r="C1140" s="354">
        <v>2236</v>
      </c>
      <c r="D1140" s="353">
        <v>2236</v>
      </c>
      <c r="E1140" s="25"/>
    </row>
    <row r="1141" spans="1:5" ht="18.75" customHeight="1">
      <c r="A1141" s="334">
        <v>214</v>
      </c>
      <c r="B1141" s="335" t="s">
        <v>893</v>
      </c>
      <c r="C1141" s="350">
        <f>C1142+C1165+C1175+C1185+C1190+C1197+C1202+C1207+C1212+C1217+C1226+C1233+C1242+C1245+C1248+C1249+C1253</f>
        <v>5410</v>
      </c>
      <c r="D1141" s="350">
        <f>SUM(D1142:D1255)</f>
        <v>2533</v>
      </c>
      <c r="E1141" s="343"/>
    </row>
    <row r="1142" spans="1:5" ht="18.75" customHeight="1">
      <c r="A1142" s="26">
        <v>21401</v>
      </c>
      <c r="B1142" s="27" t="s">
        <v>894</v>
      </c>
      <c r="C1142" s="351">
        <f>SUM(C1143:C1164)</f>
        <v>5410</v>
      </c>
      <c r="D1142" s="352"/>
      <c r="E1142" s="341"/>
    </row>
    <row r="1143" spans="1:5" ht="18.75" customHeight="1">
      <c r="A1143" s="28">
        <v>2140101</v>
      </c>
      <c r="B1143" s="29" t="s">
        <v>59</v>
      </c>
      <c r="C1143" s="291">
        <v>2877</v>
      </c>
      <c r="D1143" s="353"/>
      <c r="E1143" s="25"/>
    </row>
    <row r="1144" spans="1:5" ht="18.75" customHeight="1">
      <c r="A1144" s="28">
        <v>2140102</v>
      </c>
      <c r="B1144" s="29" t="s">
        <v>60</v>
      </c>
      <c r="C1144" s="354"/>
      <c r="D1144" s="353"/>
      <c r="E1144" s="25"/>
    </row>
    <row r="1145" spans="1:5" ht="18.75" customHeight="1">
      <c r="A1145" s="28">
        <v>2140103</v>
      </c>
      <c r="B1145" s="29" t="s">
        <v>61</v>
      </c>
      <c r="C1145" s="354"/>
      <c r="D1145" s="353"/>
      <c r="E1145" s="25"/>
    </row>
    <row r="1146" spans="1:5" ht="18.75" customHeight="1">
      <c r="A1146" s="28">
        <v>2140104</v>
      </c>
      <c r="B1146" s="29" t="s">
        <v>895</v>
      </c>
      <c r="C1146" s="292"/>
      <c r="D1146" s="353"/>
      <c r="E1146" s="25"/>
    </row>
    <row r="1147" spans="1:5" ht="18.75" customHeight="1">
      <c r="A1147" s="28">
        <v>2140106</v>
      </c>
      <c r="B1147" s="29" t="s">
        <v>896</v>
      </c>
      <c r="C1147" s="292"/>
      <c r="D1147" s="353"/>
      <c r="E1147" s="25"/>
    </row>
    <row r="1148" spans="1:5" ht="18.75" customHeight="1">
      <c r="A1148" s="28">
        <v>2140109</v>
      </c>
      <c r="B1148" s="29" t="s">
        <v>897</v>
      </c>
      <c r="C1148" s="354"/>
      <c r="D1148" s="353"/>
      <c r="E1148" s="25"/>
    </row>
    <row r="1149" spans="1:5" ht="18.75" customHeight="1">
      <c r="A1149" s="28">
        <v>2140110</v>
      </c>
      <c r="B1149" s="29" t="s">
        <v>898</v>
      </c>
      <c r="C1149" s="354"/>
      <c r="D1149" s="353"/>
      <c r="E1149" s="25"/>
    </row>
    <row r="1150" spans="1:5" ht="18.75" customHeight="1">
      <c r="A1150" s="28">
        <v>2140111</v>
      </c>
      <c r="B1150" s="29" t="s">
        <v>899</v>
      </c>
      <c r="C1150" s="354"/>
      <c r="D1150" s="353"/>
      <c r="E1150" s="25"/>
    </row>
    <row r="1151" spans="1:5" ht="18.75" customHeight="1">
      <c r="A1151" s="28">
        <v>2140112</v>
      </c>
      <c r="B1151" s="29" t="s">
        <v>900</v>
      </c>
      <c r="C1151" s="354"/>
      <c r="D1151" s="353"/>
      <c r="E1151" s="25"/>
    </row>
    <row r="1152" spans="1:5" ht="18.75" customHeight="1">
      <c r="A1152" s="28">
        <v>2140114</v>
      </c>
      <c r="B1152" s="29" t="s">
        <v>901</v>
      </c>
      <c r="C1152" s="354"/>
      <c r="D1152" s="353"/>
      <c r="E1152" s="25"/>
    </row>
    <row r="1153" spans="1:5" ht="18.75" customHeight="1">
      <c r="A1153" s="28">
        <v>2140122</v>
      </c>
      <c r="B1153" s="29" t="s">
        <v>902</v>
      </c>
      <c r="C1153" s="354"/>
      <c r="D1153" s="353"/>
      <c r="E1153" s="25"/>
    </row>
    <row r="1154" spans="1:5" ht="18.75" customHeight="1">
      <c r="A1154" s="28">
        <v>2140123</v>
      </c>
      <c r="B1154" s="29" t="s">
        <v>903</v>
      </c>
      <c r="C1154" s="354"/>
      <c r="D1154" s="353"/>
      <c r="E1154" s="25"/>
    </row>
    <row r="1155" spans="1:5" ht="18.75" customHeight="1">
      <c r="A1155" s="28">
        <v>2140127</v>
      </c>
      <c r="B1155" s="29" t="s">
        <v>904</v>
      </c>
      <c r="C1155" s="354"/>
      <c r="D1155" s="353"/>
      <c r="E1155" s="25"/>
    </row>
    <row r="1156" spans="1:5" ht="18.75" customHeight="1">
      <c r="A1156" s="28">
        <v>2140128</v>
      </c>
      <c r="B1156" s="29" t="s">
        <v>905</v>
      </c>
      <c r="C1156" s="354"/>
      <c r="D1156" s="353"/>
      <c r="E1156" s="25"/>
    </row>
    <row r="1157" spans="1:5" ht="18.75" customHeight="1">
      <c r="A1157" s="28">
        <v>2140129</v>
      </c>
      <c r="B1157" s="29" t="s">
        <v>906</v>
      </c>
      <c r="C1157" s="354"/>
      <c r="D1157" s="353"/>
      <c r="E1157" s="25"/>
    </row>
    <row r="1158" spans="1:5" ht="18.75" customHeight="1">
      <c r="A1158" s="28">
        <v>2140130</v>
      </c>
      <c r="B1158" s="29" t="s">
        <v>907</v>
      </c>
      <c r="C1158" s="354"/>
      <c r="D1158" s="353"/>
      <c r="E1158" s="25"/>
    </row>
    <row r="1159" spans="1:5" ht="18.75" customHeight="1">
      <c r="A1159" s="28">
        <v>2140131</v>
      </c>
      <c r="B1159" s="29" t="s">
        <v>908</v>
      </c>
      <c r="C1159" s="354"/>
      <c r="D1159" s="353"/>
      <c r="E1159" s="25"/>
    </row>
    <row r="1160" spans="1:5" ht="18.75" customHeight="1">
      <c r="A1160" s="28">
        <v>2140133</v>
      </c>
      <c r="B1160" s="29" t="s">
        <v>909</v>
      </c>
      <c r="C1160" s="354"/>
      <c r="D1160" s="353"/>
      <c r="E1160" s="25"/>
    </row>
    <row r="1161" spans="1:5" ht="18.75" customHeight="1">
      <c r="A1161" s="28">
        <v>2140136</v>
      </c>
      <c r="B1161" s="29" t="s">
        <v>910</v>
      </c>
      <c r="C1161" s="354"/>
      <c r="D1161" s="353"/>
      <c r="E1161" s="25"/>
    </row>
    <row r="1162" spans="1:5" ht="18.75" customHeight="1">
      <c r="A1162" s="28">
        <v>2140138</v>
      </c>
      <c r="B1162" s="29" t="s">
        <v>911</v>
      </c>
      <c r="C1162" s="354"/>
      <c r="D1162" s="353"/>
      <c r="E1162" s="25"/>
    </row>
    <row r="1163" spans="1:5" ht="18.75" customHeight="1">
      <c r="A1163" s="28">
        <v>2140139</v>
      </c>
      <c r="B1163" s="29" t="s">
        <v>912</v>
      </c>
      <c r="C1163" s="354"/>
      <c r="D1163" s="353"/>
      <c r="E1163" s="25"/>
    </row>
    <row r="1164" spans="1:5" ht="18.75" customHeight="1">
      <c r="A1164" s="28">
        <v>2140199</v>
      </c>
      <c r="B1164" s="29" t="s">
        <v>913</v>
      </c>
      <c r="C1164" s="293">
        <v>2533</v>
      </c>
      <c r="D1164" s="353">
        <v>2533</v>
      </c>
      <c r="E1164" s="25"/>
    </row>
    <row r="1165" spans="1:5" ht="18.75" customHeight="1">
      <c r="A1165" s="26">
        <v>21402</v>
      </c>
      <c r="B1165" s="27" t="s">
        <v>914</v>
      </c>
      <c r="C1165" s="351">
        <f>SUM(C1166:C1174)</f>
        <v>0</v>
      </c>
      <c r="D1165" s="352"/>
      <c r="E1165" s="341"/>
    </row>
    <row r="1166" spans="1:5" ht="18.75" customHeight="1">
      <c r="A1166" s="28">
        <v>2140201</v>
      </c>
      <c r="B1166" s="29" t="s">
        <v>59</v>
      </c>
      <c r="C1166" s="354"/>
      <c r="D1166" s="353"/>
      <c r="E1166" s="25"/>
    </row>
    <row r="1167" spans="1:5" ht="18.75" customHeight="1">
      <c r="A1167" s="28">
        <v>2140202</v>
      </c>
      <c r="B1167" s="29" t="s">
        <v>60</v>
      </c>
      <c r="C1167" s="354"/>
      <c r="D1167" s="353"/>
      <c r="E1167" s="25"/>
    </row>
    <row r="1168" spans="1:5" ht="18.75" customHeight="1">
      <c r="A1168" s="28">
        <v>2140203</v>
      </c>
      <c r="B1168" s="29" t="s">
        <v>61</v>
      </c>
      <c r="C1168" s="354"/>
      <c r="D1168" s="353"/>
      <c r="E1168" s="25"/>
    </row>
    <row r="1169" spans="1:5" ht="18.75" customHeight="1">
      <c r="A1169" s="28">
        <v>2140204</v>
      </c>
      <c r="B1169" s="29" t="s">
        <v>915</v>
      </c>
      <c r="C1169" s="354"/>
      <c r="D1169" s="353"/>
      <c r="E1169" s="25"/>
    </row>
    <row r="1170" spans="1:5" ht="18.75" customHeight="1">
      <c r="A1170" s="28">
        <v>2140205</v>
      </c>
      <c r="B1170" s="29" t="s">
        <v>916</v>
      </c>
      <c r="C1170" s="354"/>
      <c r="D1170" s="353"/>
      <c r="E1170" s="25"/>
    </row>
    <row r="1171" spans="1:5" ht="18.75" customHeight="1">
      <c r="A1171" s="28">
        <v>2140206</v>
      </c>
      <c r="B1171" s="29" t="s">
        <v>917</v>
      </c>
      <c r="C1171" s="354"/>
      <c r="D1171" s="353"/>
      <c r="E1171" s="25"/>
    </row>
    <row r="1172" spans="1:5" ht="18.75" customHeight="1">
      <c r="A1172" s="28">
        <v>2140207</v>
      </c>
      <c r="B1172" s="29" t="s">
        <v>918</v>
      </c>
      <c r="C1172" s="354"/>
      <c r="D1172" s="353"/>
      <c r="E1172" s="25"/>
    </row>
    <row r="1173" spans="1:5" ht="18.75" customHeight="1">
      <c r="A1173" s="28">
        <v>2140208</v>
      </c>
      <c r="B1173" s="29" t="s">
        <v>919</v>
      </c>
      <c r="C1173" s="354"/>
      <c r="D1173" s="353"/>
      <c r="E1173" s="25"/>
    </row>
    <row r="1174" spans="1:5" ht="18.75" customHeight="1">
      <c r="A1174" s="28">
        <v>2140299</v>
      </c>
      <c r="B1174" s="29" t="s">
        <v>920</v>
      </c>
      <c r="C1174" s="354"/>
      <c r="D1174" s="353"/>
      <c r="E1174" s="25"/>
    </row>
    <row r="1175" spans="1:5" ht="18.75" customHeight="1">
      <c r="A1175" s="26">
        <v>21403</v>
      </c>
      <c r="B1175" s="27" t="s">
        <v>921</v>
      </c>
      <c r="C1175" s="351">
        <f>SUM(C1176:C1184)</f>
        <v>0</v>
      </c>
      <c r="D1175" s="352"/>
      <c r="E1175" s="341"/>
    </row>
    <row r="1176" spans="1:5" ht="18.75" customHeight="1">
      <c r="A1176" s="28">
        <v>2140301</v>
      </c>
      <c r="B1176" s="29" t="s">
        <v>59</v>
      </c>
      <c r="C1176" s="354"/>
      <c r="D1176" s="353"/>
      <c r="E1176" s="25"/>
    </row>
    <row r="1177" spans="1:5" ht="18.75" customHeight="1">
      <c r="A1177" s="28">
        <v>2140302</v>
      </c>
      <c r="B1177" s="29" t="s">
        <v>60</v>
      </c>
      <c r="C1177" s="354"/>
      <c r="D1177" s="353"/>
      <c r="E1177" s="25"/>
    </row>
    <row r="1178" spans="1:5" ht="18.75" customHeight="1">
      <c r="A1178" s="28">
        <v>2140303</v>
      </c>
      <c r="B1178" s="29" t="s">
        <v>61</v>
      </c>
      <c r="C1178" s="354"/>
      <c r="D1178" s="353"/>
      <c r="E1178" s="25"/>
    </row>
    <row r="1179" spans="1:5" ht="18.75" customHeight="1">
      <c r="A1179" s="28">
        <v>2140304</v>
      </c>
      <c r="B1179" s="29" t="s">
        <v>922</v>
      </c>
      <c r="C1179" s="354"/>
      <c r="D1179" s="353"/>
      <c r="E1179" s="25"/>
    </row>
    <row r="1180" spans="1:5" ht="18.75" customHeight="1">
      <c r="A1180" s="28">
        <v>2140305</v>
      </c>
      <c r="B1180" s="29" t="s">
        <v>923</v>
      </c>
      <c r="C1180" s="354"/>
      <c r="D1180" s="353"/>
      <c r="E1180" s="25"/>
    </row>
    <row r="1181" spans="1:5" ht="18.75" customHeight="1">
      <c r="A1181" s="28">
        <v>2140306</v>
      </c>
      <c r="B1181" s="29" t="s">
        <v>924</v>
      </c>
      <c r="C1181" s="354"/>
      <c r="D1181" s="353"/>
      <c r="E1181" s="25"/>
    </row>
    <row r="1182" spans="1:5" ht="18.75" customHeight="1">
      <c r="A1182" s="28">
        <v>2140307</v>
      </c>
      <c r="B1182" s="29" t="s">
        <v>925</v>
      </c>
      <c r="C1182" s="354"/>
      <c r="D1182" s="353"/>
      <c r="E1182" s="25"/>
    </row>
    <row r="1183" spans="1:5" ht="18.75" customHeight="1">
      <c r="A1183" s="28">
        <v>2140308</v>
      </c>
      <c r="B1183" s="29" t="s">
        <v>926</v>
      </c>
      <c r="C1183" s="354"/>
      <c r="D1183" s="353"/>
      <c r="E1183" s="25"/>
    </row>
    <row r="1184" spans="1:5" ht="18.75" customHeight="1">
      <c r="A1184" s="28">
        <v>2140399</v>
      </c>
      <c r="B1184" s="29" t="s">
        <v>927</v>
      </c>
      <c r="C1184" s="354"/>
      <c r="D1184" s="353"/>
      <c r="E1184" s="25"/>
    </row>
    <row r="1185" spans="1:5" ht="18.75" customHeight="1">
      <c r="A1185" s="26">
        <v>21404</v>
      </c>
      <c r="B1185" s="27" t="s">
        <v>928</v>
      </c>
      <c r="C1185" s="351">
        <f>SUM(C1186:C1189)</f>
        <v>0</v>
      </c>
      <c r="D1185" s="352"/>
      <c r="E1185" s="341"/>
    </row>
    <row r="1186" spans="1:5" ht="18.75" customHeight="1">
      <c r="A1186" s="28">
        <v>2140401</v>
      </c>
      <c r="B1186" s="29" t="s">
        <v>929</v>
      </c>
      <c r="C1186" s="354"/>
      <c r="D1186" s="353"/>
      <c r="E1186" s="25"/>
    </row>
    <row r="1187" spans="1:5" ht="18.75" customHeight="1">
      <c r="A1187" s="28">
        <v>2140402</v>
      </c>
      <c r="B1187" s="29" t="s">
        <v>930</v>
      </c>
      <c r="C1187" s="354"/>
      <c r="D1187" s="353"/>
      <c r="E1187" s="25"/>
    </row>
    <row r="1188" spans="1:5" ht="18.75" customHeight="1">
      <c r="A1188" s="28">
        <v>2140403</v>
      </c>
      <c r="B1188" s="29" t="s">
        <v>931</v>
      </c>
      <c r="C1188" s="354"/>
      <c r="D1188" s="353"/>
      <c r="E1188" s="25"/>
    </row>
    <row r="1189" spans="1:5" ht="18.75" customHeight="1">
      <c r="A1189" s="28">
        <v>2140499</v>
      </c>
      <c r="B1189" s="29" t="s">
        <v>932</v>
      </c>
      <c r="C1189" s="354"/>
      <c r="D1189" s="353"/>
      <c r="E1189" s="25"/>
    </row>
    <row r="1190" spans="1:5" ht="18.75" customHeight="1">
      <c r="A1190" s="26">
        <v>21405</v>
      </c>
      <c r="B1190" s="27" t="s">
        <v>933</v>
      </c>
      <c r="C1190" s="351">
        <f>SUM(C1191:C1196)</f>
        <v>0</v>
      </c>
      <c r="D1190" s="352"/>
      <c r="E1190" s="341"/>
    </row>
    <row r="1191" spans="1:5" ht="18.75" customHeight="1">
      <c r="A1191" s="28">
        <v>2140501</v>
      </c>
      <c r="B1191" s="29" t="s">
        <v>59</v>
      </c>
      <c r="C1191" s="354"/>
      <c r="D1191" s="353"/>
      <c r="E1191" s="25"/>
    </row>
    <row r="1192" spans="1:5" ht="18.75" customHeight="1">
      <c r="A1192" s="28">
        <v>2140502</v>
      </c>
      <c r="B1192" s="29" t="s">
        <v>60</v>
      </c>
      <c r="C1192" s="354"/>
      <c r="D1192" s="353"/>
      <c r="E1192" s="25"/>
    </row>
    <row r="1193" spans="1:5" ht="18.75" customHeight="1">
      <c r="A1193" s="28">
        <v>2140503</v>
      </c>
      <c r="B1193" s="29" t="s">
        <v>61</v>
      </c>
      <c r="C1193" s="354"/>
      <c r="D1193" s="353"/>
      <c r="E1193" s="25"/>
    </row>
    <row r="1194" spans="1:5" ht="18.75" customHeight="1">
      <c r="A1194" s="28">
        <v>2140504</v>
      </c>
      <c r="B1194" s="29" t="s">
        <v>919</v>
      </c>
      <c r="C1194" s="354"/>
      <c r="D1194" s="353"/>
      <c r="E1194" s="25"/>
    </row>
    <row r="1195" spans="1:5" ht="18.75" customHeight="1">
      <c r="A1195" s="28">
        <v>2140505</v>
      </c>
      <c r="B1195" s="29" t="s">
        <v>934</v>
      </c>
      <c r="C1195" s="354"/>
      <c r="D1195" s="353"/>
      <c r="E1195" s="25"/>
    </row>
    <row r="1196" spans="1:5" ht="18.75" customHeight="1">
      <c r="A1196" s="28">
        <v>2140599</v>
      </c>
      <c r="B1196" s="29" t="s">
        <v>935</v>
      </c>
      <c r="C1196" s="354"/>
      <c r="D1196" s="353"/>
      <c r="E1196" s="25"/>
    </row>
    <row r="1197" spans="1:5" ht="18.75" customHeight="1">
      <c r="A1197" s="26">
        <v>21406</v>
      </c>
      <c r="B1197" s="27" t="s">
        <v>936</v>
      </c>
      <c r="C1197" s="351">
        <f>SUM(C1198:C1201)</f>
        <v>0</v>
      </c>
      <c r="D1197" s="352"/>
      <c r="E1197" s="341"/>
    </row>
    <row r="1198" spans="1:5" ht="18.75" customHeight="1">
      <c r="A1198" s="28">
        <v>2140601</v>
      </c>
      <c r="B1198" s="29" t="s">
        <v>937</v>
      </c>
      <c r="C1198" s="354"/>
      <c r="D1198" s="353"/>
      <c r="E1198" s="25"/>
    </row>
    <row r="1199" spans="1:5" ht="18.75" customHeight="1">
      <c r="A1199" s="28">
        <v>2140602</v>
      </c>
      <c r="B1199" s="29" t="s">
        <v>938</v>
      </c>
      <c r="C1199" s="354"/>
      <c r="D1199" s="353"/>
      <c r="E1199" s="25"/>
    </row>
    <row r="1200" spans="1:5" ht="18.75" customHeight="1">
      <c r="A1200" s="28">
        <v>2140603</v>
      </c>
      <c r="B1200" s="29" t="s">
        <v>939</v>
      </c>
      <c r="C1200" s="354"/>
      <c r="D1200" s="353"/>
      <c r="E1200" s="25"/>
    </row>
    <row r="1201" spans="1:5" ht="18.75" customHeight="1">
      <c r="A1201" s="28">
        <v>2140699</v>
      </c>
      <c r="B1201" s="29" t="s">
        <v>940</v>
      </c>
      <c r="C1201" s="354"/>
      <c r="D1201" s="353"/>
      <c r="E1201" s="25"/>
    </row>
    <row r="1202" spans="1:5" ht="18.75" customHeight="1">
      <c r="A1202" s="26">
        <v>21460</v>
      </c>
      <c r="B1202" s="27" t="s">
        <v>941</v>
      </c>
      <c r="C1202" s="351">
        <f>SUM(C1203:C1206)</f>
        <v>0</v>
      </c>
      <c r="D1202" s="352"/>
      <c r="E1202" s="341"/>
    </row>
    <row r="1203" spans="1:5" ht="18.75" customHeight="1">
      <c r="A1203" s="28">
        <v>2146001</v>
      </c>
      <c r="B1203" s="29" t="s">
        <v>895</v>
      </c>
      <c r="C1203" s="354"/>
      <c r="D1203" s="353"/>
      <c r="E1203" s="25"/>
    </row>
    <row r="1204" spans="1:5" ht="18.75" customHeight="1">
      <c r="A1204" s="28">
        <v>2146002</v>
      </c>
      <c r="B1204" s="29" t="s">
        <v>896</v>
      </c>
      <c r="C1204" s="354"/>
      <c r="D1204" s="353"/>
      <c r="E1204" s="25"/>
    </row>
    <row r="1205" spans="1:5" ht="18.75" customHeight="1">
      <c r="A1205" s="28">
        <v>2146003</v>
      </c>
      <c r="B1205" s="29" t="s">
        <v>942</v>
      </c>
      <c r="C1205" s="354"/>
      <c r="D1205" s="353"/>
      <c r="E1205" s="25"/>
    </row>
    <row r="1206" spans="1:5" ht="18.75" customHeight="1">
      <c r="A1206" s="28">
        <v>2146099</v>
      </c>
      <c r="B1206" s="29" t="s">
        <v>943</v>
      </c>
      <c r="C1206" s="354"/>
      <c r="D1206" s="353"/>
      <c r="E1206" s="25"/>
    </row>
    <row r="1207" spans="1:5" ht="18.75" customHeight="1">
      <c r="A1207" s="26">
        <v>21462</v>
      </c>
      <c r="B1207" s="27" t="s">
        <v>944</v>
      </c>
      <c r="C1207" s="351">
        <f>SUM(C1208:C1211)</f>
        <v>0</v>
      </c>
      <c r="D1207" s="352"/>
      <c r="E1207" s="341"/>
    </row>
    <row r="1208" spans="1:5" ht="18.75" customHeight="1">
      <c r="A1208" s="28">
        <v>2146201</v>
      </c>
      <c r="B1208" s="29" t="s">
        <v>942</v>
      </c>
      <c r="C1208" s="354"/>
      <c r="D1208" s="353"/>
      <c r="E1208" s="25"/>
    </row>
    <row r="1209" spans="1:5" ht="18.75" customHeight="1">
      <c r="A1209" s="28">
        <v>2146202</v>
      </c>
      <c r="B1209" s="29" t="s">
        <v>945</v>
      </c>
      <c r="C1209" s="354"/>
      <c r="D1209" s="353"/>
      <c r="E1209" s="25"/>
    </row>
    <row r="1210" spans="1:5" ht="18.75" customHeight="1">
      <c r="A1210" s="28">
        <v>2146203</v>
      </c>
      <c r="B1210" s="29" t="s">
        <v>946</v>
      </c>
      <c r="C1210" s="354"/>
      <c r="D1210" s="353"/>
      <c r="E1210" s="25"/>
    </row>
    <row r="1211" spans="1:5" ht="18.75" customHeight="1">
      <c r="A1211" s="28">
        <v>2146299</v>
      </c>
      <c r="B1211" s="29" t="s">
        <v>947</v>
      </c>
      <c r="C1211" s="354"/>
      <c r="D1211" s="353"/>
      <c r="E1211" s="25"/>
    </row>
    <row r="1212" spans="1:5" ht="18.75" customHeight="1">
      <c r="A1212" s="26">
        <v>21463</v>
      </c>
      <c r="B1212" s="27" t="s">
        <v>948</v>
      </c>
      <c r="C1212" s="351">
        <f>SUM(C1213:C1216)</f>
        <v>0</v>
      </c>
      <c r="D1212" s="352"/>
      <c r="E1212" s="341"/>
    </row>
    <row r="1213" spans="1:5" ht="18.75" customHeight="1">
      <c r="A1213" s="28">
        <v>2146301</v>
      </c>
      <c r="B1213" s="29" t="s">
        <v>902</v>
      </c>
      <c r="C1213" s="354"/>
      <c r="D1213" s="353"/>
      <c r="E1213" s="25"/>
    </row>
    <row r="1214" spans="1:5" ht="18.75" customHeight="1">
      <c r="A1214" s="28">
        <v>2146302</v>
      </c>
      <c r="B1214" s="29" t="s">
        <v>949</v>
      </c>
      <c r="C1214" s="354"/>
      <c r="D1214" s="353"/>
      <c r="E1214" s="25"/>
    </row>
    <row r="1215" spans="1:5" ht="18.75" customHeight="1">
      <c r="A1215" s="28">
        <v>2146303</v>
      </c>
      <c r="B1215" s="29" t="s">
        <v>950</v>
      </c>
      <c r="C1215" s="354"/>
      <c r="D1215" s="353"/>
      <c r="E1215" s="25"/>
    </row>
    <row r="1216" spans="1:5" ht="18.75" customHeight="1">
      <c r="A1216" s="28">
        <v>2146399</v>
      </c>
      <c r="B1216" s="29" t="s">
        <v>951</v>
      </c>
      <c r="C1216" s="354"/>
      <c r="D1216" s="353"/>
      <c r="E1216" s="25"/>
    </row>
    <row r="1217" spans="1:5" ht="18.75" customHeight="1">
      <c r="A1217" s="26">
        <v>21464</v>
      </c>
      <c r="B1217" s="27" t="s">
        <v>952</v>
      </c>
      <c r="C1217" s="351">
        <f>SUM(C1218:C1225)</f>
        <v>0</v>
      </c>
      <c r="D1217" s="352"/>
      <c r="E1217" s="341"/>
    </row>
    <row r="1218" spans="1:5" ht="18.75" customHeight="1">
      <c r="A1218" s="28">
        <v>2146401</v>
      </c>
      <c r="B1218" s="29" t="s">
        <v>953</v>
      </c>
      <c r="C1218" s="354"/>
      <c r="D1218" s="353"/>
      <c r="E1218" s="25"/>
    </row>
    <row r="1219" spans="1:5" ht="18.75" customHeight="1">
      <c r="A1219" s="28">
        <v>2146402</v>
      </c>
      <c r="B1219" s="29" t="s">
        <v>954</v>
      </c>
      <c r="C1219" s="354"/>
      <c r="D1219" s="353"/>
      <c r="E1219" s="25"/>
    </row>
    <row r="1220" spans="1:5" ht="18.75" customHeight="1">
      <c r="A1220" s="28">
        <v>2146403</v>
      </c>
      <c r="B1220" s="29" t="s">
        <v>955</v>
      </c>
      <c r="C1220" s="354"/>
      <c r="D1220" s="353"/>
      <c r="E1220" s="25"/>
    </row>
    <row r="1221" spans="1:5" ht="18.75" customHeight="1">
      <c r="A1221" s="28">
        <v>2146404</v>
      </c>
      <c r="B1221" s="29" t="s">
        <v>956</v>
      </c>
      <c r="C1221" s="354"/>
      <c r="D1221" s="353"/>
      <c r="E1221" s="25"/>
    </row>
    <row r="1222" spans="1:5" ht="18.75" customHeight="1">
      <c r="A1222" s="28">
        <v>2146405</v>
      </c>
      <c r="B1222" s="29" t="s">
        <v>957</v>
      </c>
      <c r="C1222" s="354"/>
      <c r="D1222" s="353"/>
      <c r="E1222" s="25"/>
    </row>
    <row r="1223" spans="1:5" ht="18.75" customHeight="1">
      <c r="A1223" s="28">
        <v>2146406</v>
      </c>
      <c r="B1223" s="29" t="s">
        <v>958</v>
      </c>
      <c r="C1223" s="354"/>
      <c r="D1223" s="353"/>
      <c r="E1223" s="25"/>
    </row>
    <row r="1224" spans="1:5" ht="18.75" customHeight="1">
      <c r="A1224" s="28">
        <v>2146407</v>
      </c>
      <c r="B1224" s="29" t="s">
        <v>959</v>
      </c>
      <c r="C1224" s="354"/>
      <c r="D1224" s="353"/>
      <c r="E1224" s="25"/>
    </row>
    <row r="1225" spans="1:5" ht="18.75" customHeight="1">
      <c r="A1225" s="28">
        <v>2146499</v>
      </c>
      <c r="B1225" s="29" t="s">
        <v>960</v>
      </c>
      <c r="C1225" s="354"/>
      <c r="D1225" s="353"/>
      <c r="E1225" s="25"/>
    </row>
    <row r="1226" spans="1:5" ht="18.75" customHeight="1">
      <c r="A1226" s="26">
        <v>21468</v>
      </c>
      <c r="B1226" s="27" t="s">
        <v>961</v>
      </c>
      <c r="C1226" s="351">
        <f>SUM(C1227:C1232)</f>
        <v>0</v>
      </c>
      <c r="D1226" s="352"/>
      <c r="E1226" s="341"/>
    </row>
    <row r="1227" spans="1:5" ht="18.75" customHeight="1">
      <c r="A1227" s="28">
        <v>2146801</v>
      </c>
      <c r="B1227" s="29" t="s">
        <v>962</v>
      </c>
      <c r="C1227" s="354"/>
      <c r="D1227" s="353"/>
      <c r="E1227" s="25"/>
    </row>
    <row r="1228" spans="1:5" ht="18.75" customHeight="1">
      <c r="A1228" s="28">
        <v>2146802</v>
      </c>
      <c r="B1228" s="29" t="s">
        <v>963</v>
      </c>
      <c r="C1228" s="354"/>
      <c r="D1228" s="353"/>
      <c r="E1228" s="25"/>
    </row>
    <row r="1229" spans="1:5" ht="18.75" customHeight="1">
      <c r="A1229" s="28">
        <v>2146803</v>
      </c>
      <c r="B1229" s="29" t="s">
        <v>964</v>
      </c>
      <c r="C1229" s="354"/>
      <c r="D1229" s="353"/>
      <c r="E1229" s="25"/>
    </row>
    <row r="1230" spans="1:5" ht="18.75" customHeight="1">
      <c r="A1230" s="28">
        <v>2146804</v>
      </c>
      <c r="B1230" s="29" t="s">
        <v>965</v>
      </c>
      <c r="C1230" s="354"/>
      <c r="D1230" s="353"/>
      <c r="E1230" s="25"/>
    </row>
    <row r="1231" spans="1:5" ht="18.75" customHeight="1">
      <c r="A1231" s="28">
        <v>2146805</v>
      </c>
      <c r="B1231" s="29" t="s">
        <v>966</v>
      </c>
      <c r="C1231" s="354"/>
      <c r="D1231" s="353"/>
      <c r="E1231" s="25"/>
    </row>
    <row r="1232" spans="1:5" ht="18.75" customHeight="1">
      <c r="A1232" s="28">
        <v>2146899</v>
      </c>
      <c r="B1232" s="29" t="s">
        <v>967</v>
      </c>
      <c r="C1232" s="354"/>
      <c r="D1232" s="353"/>
      <c r="E1232" s="25"/>
    </row>
    <row r="1233" spans="1:5" ht="18.75" customHeight="1">
      <c r="A1233" s="26">
        <v>21469</v>
      </c>
      <c r="B1233" s="27" t="s">
        <v>968</v>
      </c>
      <c r="C1233" s="351">
        <f>SUM(C1234:C1241)</f>
        <v>0</v>
      </c>
      <c r="D1233" s="352"/>
      <c r="E1233" s="341"/>
    </row>
    <row r="1234" spans="1:5" ht="18.75" customHeight="1">
      <c r="A1234" s="28">
        <v>2146901</v>
      </c>
      <c r="B1234" s="29" t="s">
        <v>969</v>
      </c>
      <c r="C1234" s="354"/>
      <c r="D1234" s="353"/>
      <c r="E1234" s="25"/>
    </row>
    <row r="1235" spans="1:5" ht="18.75" customHeight="1">
      <c r="A1235" s="28">
        <v>2146902</v>
      </c>
      <c r="B1235" s="29" t="s">
        <v>923</v>
      </c>
      <c r="C1235" s="354"/>
      <c r="D1235" s="353"/>
      <c r="E1235" s="25"/>
    </row>
    <row r="1236" spans="1:5" ht="18.75" customHeight="1">
      <c r="A1236" s="28">
        <v>2146903</v>
      </c>
      <c r="B1236" s="29" t="s">
        <v>970</v>
      </c>
      <c r="C1236" s="354"/>
      <c r="D1236" s="353"/>
      <c r="E1236" s="25"/>
    </row>
    <row r="1237" spans="1:5" ht="18.75" customHeight="1">
      <c r="A1237" s="28">
        <v>2146904</v>
      </c>
      <c r="B1237" s="29" t="s">
        <v>971</v>
      </c>
      <c r="C1237" s="354"/>
      <c r="D1237" s="353"/>
      <c r="E1237" s="25"/>
    </row>
    <row r="1238" spans="1:5" ht="18.75" customHeight="1">
      <c r="A1238" s="28">
        <v>2146906</v>
      </c>
      <c r="B1238" s="29" t="s">
        <v>972</v>
      </c>
      <c r="C1238" s="354"/>
      <c r="D1238" s="353"/>
      <c r="E1238" s="25"/>
    </row>
    <row r="1239" spans="1:5" ht="18.75" customHeight="1">
      <c r="A1239" s="28">
        <v>2146907</v>
      </c>
      <c r="B1239" s="29" t="s">
        <v>973</v>
      </c>
      <c r="C1239" s="354"/>
      <c r="D1239" s="353"/>
      <c r="E1239" s="25"/>
    </row>
    <row r="1240" spans="1:5" ht="18.75" customHeight="1">
      <c r="A1240" s="28">
        <v>2146908</v>
      </c>
      <c r="B1240" s="29" t="s">
        <v>974</v>
      </c>
      <c r="C1240" s="354"/>
      <c r="D1240" s="353"/>
      <c r="E1240" s="25"/>
    </row>
    <row r="1241" spans="1:5" ht="18.75" customHeight="1">
      <c r="A1241" s="28">
        <v>2146999</v>
      </c>
      <c r="B1241" s="29" t="s">
        <v>975</v>
      </c>
      <c r="C1241" s="354"/>
      <c r="D1241" s="353"/>
      <c r="E1241" s="25"/>
    </row>
    <row r="1242" spans="1:5" ht="18.75" customHeight="1">
      <c r="A1242" s="26">
        <v>21470</v>
      </c>
      <c r="B1242" s="27" t="s">
        <v>976</v>
      </c>
      <c r="C1242" s="351">
        <f>SUM(C1243:C1244)</f>
        <v>0</v>
      </c>
      <c r="D1242" s="352"/>
      <c r="E1242" s="341"/>
    </row>
    <row r="1243" spans="1:5" ht="18.75" customHeight="1">
      <c r="A1243" s="28">
        <v>2147001</v>
      </c>
      <c r="B1243" s="29" t="s">
        <v>895</v>
      </c>
      <c r="C1243" s="354"/>
      <c r="D1243" s="353"/>
      <c r="E1243" s="25"/>
    </row>
    <row r="1244" spans="1:5" ht="18.75" customHeight="1">
      <c r="A1244" s="28">
        <v>2147099</v>
      </c>
      <c r="B1244" s="29" t="s">
        <v>977</v>
      </c>
      <c r="C1244" s="354"/>
      <c r="D1244" s="353"/>
      <c r="E1244" s="25"/>
    </row>
    <row r="1245" spans="1:5" ht="18.75" customHeight="1">
      <c r="A1245" s="26">
        <v>21471</v>
      </c>
      <c r="B1245" s="27" t="s">
        <v>978</v>
      </c>
      <c r="C1245" s="351">
        <f>SUM(C1246:C1247)</f>
        <v>0</v>
      </c>
      <c r="D1245" s="352"/>
      <c r="E1245" s="341"/>
    </row>
    <row r="1246" spans="1:5" ht="18.75" customHeight="1">
      <c r="A1246" s="28">
        <v>2147101</v>
      </c>
      <c r="B1246" s="29" t="s">
        <v>895</v>
      </c>
      <c r="C1246" s="354"/>
      <c r="D1246" s="353"/>
      <c r="E1246" s="25"/>
    </row>
    <row r="1247" spans="1:5" ht="18.75" customHeight="1">
      <c r="A1247" s="28">
        <v>2147199</v>
      </c>
      <c r="B1247" s="29" t="s">
        <v>979</v>
      </c>
      <c r="C1247" s="354"/>
      <c r="D1247" s="353"/>
      <c r="E1247" s="25"/>
    </row>
    <row r="1248" spans="1:5" ht="18.75" customHeight="1">
      <c r="A1248" s="26">
        <v>21472</v>
      </c>
      <c r="B1248" s="27" t="s">
        <v>980</v>
      </c>
      <c r="C1248" s="351">
        <v>0</v>
      </c>
      <c r="D1248" s="352"/>
      <c r="E1248" s="341"/>
    </row>
    <row r="1249" spans="1:5" ht="18.75" customHeight="1">
      <c r="A1249" s="26">
        <v>21473</v>
      </c>
      <c r="B1249" s="27" t="s">
        <v>981</v>
      </c>
      <c r="C1249" s="351">
        <f>SUM(C1250:C1252)</f>
        <v>0</v>
      </c>
      <c r="D1249" s="352"/>
      <c r="E1249" s="341"/>
    </row>
    <row r="1250" spans="1:5" ht="18.75" customHeight="1">
      <c r="A1250" s="28">
        <v>2147301</v>
      </c>
      <c r="B1250" s="29" t="s">
        <v>902</v>
      </c>
      <c r="C1250" s="354"/>
      <c r="D1250" s="353"/>
      <c r="E1250" s="25"/>
    </row>
    <row r="1251" spans="1:5" ht="18.75" customHeight="1">
      <c r="A1251" s="28">
        <v>2147303</v>
      </c>
      <c r="B1251" s="29" t="s">
        <v>950</v>
      </c>
      <c r="C1251" s="354"/>
      <c r="D1251" s="353"/>
      <c r="E1251" s="25"/>
    </row>
    <row r="1252" spans="1:5" ht="18.75" customHeight="1">
      <c r="A1252" s="28">
        <v>2147399</v>
      </c>
      <c r="B1252" s="29" t="s">
        <v>982</v>
      </c>
      <c r="C1252" s="354"/>
      <c r="D1252" s="353"/>
      <c r="E1252" s="25"/>
    </row>
    <row r="1253" spans="1:5" ht="18.75" customHeight="1">
      <c r="A1253" s="26">
        <v>21499</v>
      </c>
      <c r="B1253" s="27" t="s">
        <v>983</v>
      </c>
      <c r="C1253" s="351">
        <f>SUM(C1254:C1255)</f>
        <v>0</v>
      </c>
      <c r="D1253" s="352"/>
      <c r="E1253" s="341"/>
    </row>
    <row r="1254" spans="1:5" ht="18.75" customHeight="1">
      <c r="A1254" s="28">
        <v>2149901</v>
      </c>
      <c r="B1254" s="29" t="s">
        <v>984</v>
      </c>
      <c r="C1254" s="354"/>
      <c r="D1254" s="353"/>
      <c r="E1254" s="25"/>
    </row>
    <row r="1255" spans="1:5" ht="18.75" customHeight="1">
      <c r="A1255" s="28">
        <v>2149999</v>
      </c>
      <c r="B1255" s="29" t="s">
        <v>983</v>
      </c>
      <c r="C1255" s="354"/>
      <c r="D1255" s="353"/>
      <c r="E1255" s="25"/>
    </row>
    <row r="1256" spans="1:5" ht="18.75" customHeight="1">
      <c r="A1256" s="334">
        <v>215</v>
      </c>
      <c r="B1256" s="335" t="s">
        <v>985</v>
      </c>
      <c r="C1256" s="350">
        <f>C1257+C1267+C1283+C1288+C1302+C1309+C1316+C1320</f>
        <v>3193</v>
      </c>
      <c r="D1256" s="350">
        <f>SUM(D1257:D1325)</f>
        <v>2579</v>
      </c>
      <c r="E1256" s="343"/>
    </row>
    <row r="1257" spans="1:5" ht="18.75" customHeight="1">
      <c r="A1257" s="26">
        <v>21501</v>
      </c>
      <c r="B1257" s="27" t="s">
        <v>986</v>
      </c>
      <c r="C1257" s="351">
        <f>SUM(C1258:C1266)</f>
        <v>0</v>
      </c>
      <c r="D1257" s="352"/>
      <c r="E1257" s="341"/>
    </row>
    <row r="1258" spans="1:5" ht="18.75" customHeight="1">
      <c r="A1258" s="28">
        <v>2150101</v>
      </c>
      <c r="B1258" s="29" t="s">
        <v>59</v>
      </c>
      <c r="C1258" s="294"/>
      <c r="D1258" s="353"/>
      <c r="E1258" s="25"/>
    </row>
    <row r="1259" spans="1:5" ht="18.75" customHeight="1">
      <c r="A1259" s="28">
        <v>2150102</v>
      </c>
      <c r="B1259" s="29" t="s">
        <v>60</v>
      </c>
      <c r="C1259" s="354"/>
      <c r="D1259" s="353"/>
      <c r="E1259" s="25"/>
    </row>
    <row r="1260" spans="1:5" ht="18.75" customHeight="1">
      <c r="A1260" s="28">
        <v>2150103</v>
      </c>
      <c r="B1260" s="29" t="s">
        <v>61</v>
      </c>
      <c r="C1260" s="354"/>
      <c r="D1260" s="353"/>
      <c r="E1260" s="25"/>
    </row>
    <row r="1261" spans="1:5" ht="18.75" customHeight="1">
      <c r="A1261" s="28">
        <v>2150104</v>
      </c>
      <c r="B1261" s="29" t="s">
        <v>987</v>
      </c>
      <c r="C1261" s="354"/>
      <c r="D1261" s="353"/>
      <c r="E1261" s="25"/>
    </row>
    <row r="1262" spans="1:5" ht="18.75" customHeight="1">
      <c r="A1262" s="28">
        <v>2150105</v>
      </c>
      <c r="B1262" s="29" t="s">
        <v>988</v>
      </c>
      <c r="C1262" s="354"/>
      <c r="D1262" s="353"/>
      <c r="E1262" s="25"/>
    </row>
    <row r="1263" spans="1:5" ht="18.75" customHeight="1">
      <c r="A1263" s="28">
        <v>2150106</v>
      </c>
      <c r="B1263" s="29" t="s">
        <v>989</v>
      </c>
      <c r="C1263" s="354"/>
      <c r="D1263" s="353"/>
      <c r="E1263" s="25"/>
    </row>
    <row r="1264" spans="1:5" ht="18.75" customHeight="1">
      <c r="A1264" s="28">
        <v>2150107</v>
      </c>
      <c r="B1264" s="29" t="s">
        <v>990</v>
      </c>
      <c r="C1264" s="354"/>
      <c r="D1264" s="353"/>
      <c r="E1264" s="25"/>
    </row>
    <row r="1265" spans="1:5" ht="18.75" customHeight="1">
      <c r="A1265" s="28">
        <v>2150108</v>
      </c>
      <c r="B1265" s="29" t="s">
        <v>991</v>
      </c>
      <c r="C1265" s="354"/>
      <c r="D1265" s="353"/>
      <c r="E1265" s="25"/>
    </row>
    <row r="1266" spans="1:5" ht="18.75" customHeight="1">
      <c r="A1266" s="28">
        <v>2150199</v>
      </c>
      <c r="B1266" s="29" t="s">
        <v>992</v>
      </c>
      <c r="C1266" s="354"/>
      <c r="D1266" s="353"/>
      <c r="E1266" s="25"/>
    </row>
    <row r="1267" spans="1:5" ht="18.75" customHeight="1">
      <c r="A1267" s="26">
        <v>21502</v>
      </c>
      <c r="B1267" s="27" t="s">
        <v>993</v>
      </c>
      <c r="C1267" s="351">
        <f>SUM(C1268:C1282)</f>
        <v>0</v>
      </c>
      <c r="D1267" s="352"/>
      <c r="E1267" s="341"/>
    </row>
    <row r="1268" spans="1:5" ht="18.75" customHeight="1">
      <c r="A1268" s="28">
        <v>2150201</v>
      </c>
      <c r="B1268" s="29" t="s">
        <v>59</v>
      </c>
      <c r="C1268" s="354"/>
      <c r="D1268" s="353"/>
      <c r="E1268" s="25"/>
    </row>
    <row r="1269" spans="1:5" ht="18.75" customHeight="1">
      <c r="A1269" s="28">
        <v>2150202</v>
      </c>
      <c r="B1269" s="29" t="s">
        <v>60</v>
      </c>
      <c r="C1269" s="354"/>
      <c r="D1269" s="353"/>
      <c r="E1269" s="25"/>
    </row>
    <row r="1270" spans="1:5" ht="18.75" customHeight="1">
      <c r="A1270" s="28">
        <v>2150203</v>
      </c>
      <c r="B1270" s="29" t="s">
        <v>61</v>
      </c>
      <c r="C1270" s="354"/>
      <c r="D1270" s="353"/>
      <c r="E1270" s="25"/>
    </row>
    <row r="1271" spans="1:5" ht="18.75" customHeight="1">
      <c r="A1271" s="28">
        <v>2150204</v>
      </c>
      <c r="B1271" s="29" t="s">
        <v>994</v>
      </c>
      <c r="C1271" s="354"/>
      <c r="D1271" s="353"/>
      <c r="E1271" s="25"/>
    </row>
    <row r="1272" spans="1:5" ht="18.75" customHeight="1">
      <c r="A1272" s="28">
        <v>2150205</v>
      </c>
      <c r="B1272" s="29" t="s">
        <v>995</v>
      </c>
      <c r="C1272" s="354"/>
      <c r="D1272" s="353"/>
      <c r="E1272" s="25"/>
    </row>
    <row r="1273" spans="1:5" ht="18.75" customHeight="1">
      <c r="A1273" s="28">
        <v>2150206</v>
      </c>
      <c r="B1273" s="29" t="s">
        <v>996</v>
      </c>
      <c r="C1273" s="354"/>
      <c r="D1273" s="353"/>
      <c r="E1273" s="25"/>
    </row>
    <row r="1274" spans="1:5" ht="18.75" customHeight="1">
      <c r="A1274" s="28">
        <v>2150207</v>
      </c>
      <c r="B1274" s="29" t="s">
        <v>997</v>
      </c>
      <c r="C1274" s="354"/>
      <c r="D1274" s="353"/>
      <c r="E1274" s="25"/>
    </row>
    <row r="1275" spans="1:5" ht="18.75" customHeight="1">
      <c r="A1275" s="28">
        <v>2150208</v>
      </c>
      <c r="B1275" s="29" t="s">
        <v>998</v>
      </c>
      <c r="C1275" s="354"/>
      <c r="D1275" s="353"/>
      <c r="E1275" s="25"/>
    </row>
    <row r="1276" spans="1:5" ht="18.75" customHeight="1">
      <c r="A1276" s="28">
        <v>2150209</v>
      </c>
      <c r="B1276" s="29" t="s">
        <v>999</v>
      </c>
      <c r="C1276" s="354"/>
      <c r="D1276" s="353"/>
      <c r="E1276" s="25"/>
    </row>
    <row r="1277" spans="1:5" ht="18.75" customHeight="1">
      <c r="A1277" s="28">
        <v>2150210</v>
      </c>
      <c r="B1277" s="29" t="s">
        <v>1000</v>
      </c>
      <c r="C1277" s="354"/>
      <c r="D1277" s="353"/>
      <c r="E1277" s="25"/>
    </row>
    <row r="1278" spans="1:5" ht="18.75" customHeight="1">
      <c r="A1278" s="28">
        <v>2150212</v>
      </c>
      <c r="B1278" s="29" t="s">
        <v>1001</v>
      </c>
      <c r="C1278" s="354"/>
      <c r="D1278" s="353"/>
      <c r="E1278" s="25"/>
    </row>
    <row r="1279" spans="1:5" ht="18.75" customHeight="1">
      <c r="A1279" s="28">
        <v>2150213</v>
      </c>
      <c r="B1279" s="29" t="s">
        <v>1002</v>
      </c>
      <c r="C1279" s="354"/>
      <c r="D1279" s="353"/>
      <c r="E1279" s="25"/>
    </row>
    <row r="1280" spans="1:5" ht="18.75" customHeight="1">
      <c r="A1280" s="28">
        <v>2150214</v>
      </c>
      <c r="B1280" s="29" t="s">
        <v>1003</v>
      </c>
      <c r="C1280" s="354"/>
      <c r="D1280" s="353"/>
      <c r="E1280" s="25"/>
    </row>
    <row r="1281" spans="1:5" ht="18.75" customHeight="1">
      <c r="A1281" s="28">
        <v>2150215</v>
      </c>
      <c r="B1281" s="29" t="s">
        <v>1004</v>
      </c>
      <c r="C1281" s="354"/>
      <c r="D1281" s="353"/>
      <c r="E1281" s="25"/>
    </row>
    <row r="1282" spans="1:5" ht="18.75" customHeight="1">
      <c r="A1282" s="28">
        <v>2150299</v>
      </c>
      <c r="B1282" s="29" t="s">
        <v>1005</v>
      </c>
      <c r="C1282" s="354"/>
      <c r="D1282" s="353"/>
      <c r="E1282" s="25"/>
    </row>
    <row r="1283" spans="1:5" ht="18.75" customHeight="1">
      <c r="A1283" s="26">
        <v>21503</v>
      </c>
      <c r="B1283" s="27" t="s">
        <v>1006</v>
      </c>
      <c r="C1283" s="351">
        <f>SUM(C1284:C1287)</f>
        <v>0</v>
      </c>
      <c r="D1283" s="352"/>
      <c r="E1283" s="341"/>
    </row>
    <row r="1284" spans="1:5" ht="18.75" customHeight="1">
      <c r="A1284" s="28">
        <v>2150301</v>
      </c>
      <c r="B1284" s="29" t="s">
        <v>59</v>
      </c>
      <c r="C1284" s="354"/>
      <c r="D1284" s="353"/>
      <c r="E1284" s="25"/>
    </row>
    <row r="1285" spans="1:5" ht="18.75" customHeight="1">
      <c r="A1285" s="28">
        <v>2150302</v>
      </c>
      <c r="B1285" s="29" t="s">
        <v>60</v>
      </c>
      <c r="C1285" s="354"/>
      <c r="D1285" s="353"/>
      <c r="E1285" s="25"/>
    </row>
    <row r="1286" spans="1:5" ht="18.75" customHeight="1">
      <c r="A1286" s="28">
        <v>2150303</v>
      </c>
      <c r="B1286" s="29" t="s">
        <v>61</v>
      </c>
      <c r="C1286" s="354"/>
      <c r="D1286" s="353"/>
      <c r="E1286" s="25"/>
    </row>
    <row r="1287" spans="1:5" ht="18.75" customHeight="1">
      <c r="A1287" s="28">
        <v>2150399</v>
      </c>
      <c r="B1287" s="29" t="s">
        <v>1007</v>
      </c>
      <c r="C1287" s="354"/>
      <c r="D1287" s="353"/>
      <c r="E1287" s="25"/>
    </row>
    <row r="1288" spans="1:5" ht="18.75" customHeight="1">
      <c r="A1288" s="26">
        <v>21505</v>
      </c>
      <c r="B1288" s="27" t="s">
        <v>1008</v>
      </c>
      <c r="C1288" s="351">
        <f>SUM(C1289:C1301)</f>
        <v>546</v>
      </c>
      <c r="D1288" s="352"/>
      <c r="E1288" s="341"/>
    </row>
    <row r="1289" spans="1:5" ht="18.75" customHeight="1">
      <c r="A1289" s="28">
        <v>2150501</v>
      </c>
      <c r="B1289" s="29" t="s">
        <v>59</v>
      </c>
      <c r="C1289" s="354">
        <v>546</v>
      </c>
      <c r="D1289" s="353"/>
      <c r="E1289" s="25"/>
    </row>
    <row r="1290" spans="1:5" ht="18.75" customHeight="1">
      <c r="A1290" s="28">
        <v>2150502</v>
      </c>
      <c r="B1290" s="29" t="s">
        <v>60</v>
      </c>
      <c r="C1290" s="354"/>
      <c r="D1290" s="353"/>
      <c r="E1290" s="25"/>
    </row>
    <row r="1291" spans="1:5" ht="18.75" customHeight="1">
      <c r="A1291" s="28">
        <v>2150503</v>
      </c>
      <c r="B1291" s="29" t="s">
        <v>61</v>
      </c>
      <c r="C1291" s="354"/>
      <c r="D1291" s="353"/>
      <c r="E1291" s="25"/>
    </row>
    <row r="1292" spans="1:5" ht="18.75" customHeight="1">
      <c r="A1292" s="28">
        <v>2150505</v>
      </c>
      <c r="B1292" s="29" t="s">
        <v>1009</v>
      </c>
      <c r="C1292" s="354"/>
      <c r="D1292" s="353"/>
      <c r="E1292" s="25"/>
    </row>
    <row r="1293" spans="1:5" ht="18.75" customHeight="1">
      <c r="A1293" s="28">
        <v>2150506</v>
      </c>
      <c r="B1293" s="29" t="s">
        <v>1010</v>
      </c>
      <c r="C1293" s="354"/>
      <c r="D1293" s="353"/>
      <c r="E1293" s="25"/>
    </row>
    <row r="1294" spans="1:5" ht="18.75" customHeight="1">
      <c r="A1294" s="28">
        <v>2150507</v>
      </c>
      <c r="B1294" s="29" t="s">
        <v>1011</v>
      </c>
      <c r="C1294" s="354"/>
      <c r="D1294" s="353"/>
      <c r="E1294" s="25"/>
    </row>
    <row r="1295" spans="1:5" ht="18.75" customHeight="1">
      <c r="A1295" s="28">
        <v>2150508</v>
      </c>
      <c r="B1295" s="29" t="s">
        <v>1012</v>
      </c>
      <c r="C1295" s="354"/>
      <c r="D1295" s="353"/>
      <c r="E1295" s="25"/>
    </row>
    <row r="1296" spans="1:5" ht="18.75" customHeight="1">
      <c r="A1296" s="28">
        <v>2150509</v>
      </c>
      <c r="B1296" s="29" t="s">
        <v>1013</v>
      </c>
      <c r="C1296" s="354"/>
      <c r="D1296" s="353"/>
      <c r="E1296" s="25"/>
    </row>
    <row r="1297" spans="1:5" ht="18.75" customHeight="1">
      <c r="A1297" s="28">
        <v>2150510</v>
      </c>
      <c r="B1297" s="29" t="s">
        <v>1014</v>
      </c>
      <c r="C1297" s="354"/>
      <c r="D1297" s="353"/>
      <c r="E1297" s="25"/>
    </row>
    <row r="1298" spans="1:5" ht="18.75" customHeight="1">
      <c r="A1298" s="28">
        <v>2150511</v>
      </c>
      <c r="B1298" s="29" t="s">
        <v>1015</v>
      </c>
      <c r="C1298" s="354"/>
      <c r="D1298" s="353"/>
      <c r="E1298" s="25"/>
    </row>
    <row r="1299" spans="1:5" ht="18.75" customHeight="1">
      <c r="A1299" s="28">
        <v>2150513</v>
      </c>
      <c r="B1299" s="29" t="s">
        <v>919</v>
      </c>
      <c r="C1299" s="354"/>
      <c r="D1299" s="353"/>
      <c r="E1299" s="25"/>
    </row>
    <row r="1300" spans="1:5" ht="18.75" customHeight="1">
      <c r="A1300" s="28">
        <v>2150515</v>
      </c>
      <c r="B1300" s="29" t="s">
        <v>1016</v>
      </c>
      <c r="C1300" s="354"/>
      <c r="D1300" s="353"/>
      <c r="E1300" s="25"/>
    </row>
    <row r="1301" spans="1:5" ht="18.75" customHeight="1">
      <c r="A1301" s="28">
        <v>2150599</v>
      </c>
      <c r="B1301" s="29" t="s">
        <v>1017</v>
      </c>
      <c r="C1301" s="354"/>
      <c r="D1301" s="353"/>
      <c r="E1301" s="25"/>
    </row>
    <row r="1302" spans="1:5" ht="18.75" customHeight="1">
      <c r="A1302" s="26">
        <v>21507</v>
      </c>
      <c r="B1302" s="27" t="s">
        <v>1018</v>
      </c>
      <c r="C1302" s="351">
        <f>SUM(C1303:C1308)</f>
        <v>0</v>
      </c>
      <c r="D1302" s="352"/>
      <c r="E1302" s="341"/>
    </row>
    <row r="1303" spans="1:5" ht="18.75" customHeight="1">
      <c r="A1303" s="28">
        <v>2150701</v>
      </c>
      <c r="B1303" s="29" t="s">
        <v>59</v>
      </c>
      <c r="C1303" s="354"/>
      <c r="D1303" s="353"/>
      <c r="E1303" s="25"/>
    </row>
    <row r="1304" spans="1:5" ht="18.75" customHeight="1">
      <c r="A1304" s="28">
        <v>2150702</v>
      </c>
      <c r="B1304" s="29" t="s">
        <v>60</v>
      </c>
      <c r="C1304" s="354"/>
      <c r="D1304" s="353"/>
      <c r="E1304" s="25"/>
    </row>
    <row r="1305" spans="1:5" ht="18.75" customHeight="1">
      <c r="A1305" s="28">
        <v>2150703</v>
      </c>
      <c r="B1305" s="29" t="s">
        <v>61</v>
      </c>
      <c r="C1305" s="354"/>
      <c r="D1305" s="353"/>
      <c r="E1305" s="25"/>
    </row>
    <row r="1306" spans="1:5" ht="18.75" customHeight="1">
      <c r="A1306" s="28">
        <v>2150704</v>
      </c>
      <c r="B1306" s="29" t="s">
        <v>1019</v>
      </c>
      <c r="C1306" s="354"/>
      <c r="D1306" s="353"/>
      <c r="E1306" s="25"/>
    </row>
    <row r="1307" spans="1:5" ht="18.75" customHeight="1">
      <c r="A1307" s="28">
        <v>2150705</v>
      </c>
      <c r="B1307" s="29" t="s">
        <v>1020</v>
      </c>
      <c r="C1307" s="354"/>
      <c r="D1307" s="353"/>
      <c r="E1307" s="25"/>
    </row>
    <row r="1308" spans="1:5" ht="18.75" customHeight="1">
      <c r="A1308" s="28">
        <v>2150799</v>
      </c>
      <c r="B1308" s="29" t="s">
        <v>1021</v>
      </c>
      <c r="C1308" s="354"/>
      <c r="D1308" s="353"/>
      <c r="E1308" s="25"/>
    </row>
    <row r="1309" spans="1:5" ht="18.75" customHeight="1">
      <c r="A1309" s="26">
        <v>21508</v>
      </c>
      <c r="B1309" s="27" t="s">
        <v>1022</v>
      </c>
      <c r="C1309" s="351">
        <f>SUM(C1310:C1315)</f>
        <v>68</v>
      </c>
      <c r="D1309" s="352"/>
      <c r="E1309" s="341"/>
    </row>
    <row r="1310" spans="1:5" ht="18.75" customHeight="1">
      <c r="A1310" s="28">
        <v>2150801</v>
      </c>
      <c r="B1310" s="29" t="s">
        <v>59</v>
      </c>
      <c r="C1310" s="354">
        <v>68</v>
      </c>
      <c r="D1310" s="353"/>
      <c r="E1310" s="25"/>
    </row>
    <row r="1311" spans="1:5" ht="18.75" customHeight="1">
      <c r="A1311" s="28">
        <v>2150802</v>
      </c>
      <c r="B1311" s="29" t="s">
        <v>60</v>
      </c>
      <c r="C1311" s="354"/>
      <c r="D1311" s="353"/>
      <c r="E1311" s="25"/>
    </row>
    <row r="1312" spans="1:5" ht="18.75" customHeight="1">
      <c r="A1312" s="28">
        <v>2150803</v>
      </c>
      <c r="B1312" s="29" t="s">
        <v>61</v>
      </c>
      <c r="C1312" s="354"/>
      <c r="D1312" s="353"/>
      <c r="E1312" s="25"/>
    </row>
    <row r="1313" spans="1:5" ht="18.75" customHeight="1">
      <c r="A1313" s="28">
        <v>2150804</v>
      </c>
      <c r="B1313" s="29" t="s">
        <v>1023</v>
      </c>
      <c r="C1313" s="354"/>
      <c r="D1313" s="353"/>
      <c r="E1313" s="25"/>
    </row>
    <row r="1314" spans="1:5" ht="18.75" customHeight="1">
      <c r="A1314" s="28">
        <v>2150805</v>
      </c>
      <c r="B1314" s="29" t="s">
        <v>1024</v>
      </c>
      <c r="C1314" s="354"/>
      <c r="D1314" s="353"/>
      <c r="E1314" s="25"/>
    </row>
    <row r="1315" spans="1:5" ht="18.75" customHeight="1">
      <c r="A1315" s="28">
        <v>2150899</v>
      </c>
      <c r="B1315" s="29" t="s">
        <v>1025</v>
      </c>
      <c r="C1315" s="354"/>
      <c r="D1315" s="353"/>
      <c r="E1315" s="25"/>
    </row>
    <row r="1316" spans="1:5" ht="18.75" customHeight="1">
      <c r="A1316" s="26">
        <v>21562</v>
      </c>
      <c r="B1316" s="27" t="s">
        <v>1026</v>
      </c>
      <c r="C1316" s="351">
        <f>SUM(C1317:C1319)</f>
        <v>0</v>
      </c>
      <c r="D1316" s="352"/>
      <c r="E1316" s="341"/>
    </row>
    <row r="1317" spans="1:5" ht="18.75" customHeight="1">
      <c r="A1317" s="28">
        <v>2156201</v>
      </c>
      <c r="B1317" s="29" t="s">
        <v>1027</v>
      </c>
      <c r="C1317" s="354"/>
      <c r="D1317" s="353"/>
      <c r="E1317" s="25"/>
    </row>
    <row r="1318" spans="1:5" ht="18.75" customHeight="1">
      <c r="A1318" s="28">
        <v>2156202</v>
      </c>
      <c r="B1318" s="29" t="s">
        <v>1028</v>
      </c>
      <c r="C1318" s="354"/>
      <c r="D1318" s="353"/>
      <c r="E1318" s="25"/>
    </row>
    <row r="1319" spans="1:5" ht="18.75" customHeight="1">
      <c r="A1319" s="28">
        <v>2156299</v>
      </c>
      <c r="B1319" s="29" t="s">
        <v>1029</v>
      </c>
      <c r="C1319" s="354"/>
      <c r="D1319" s="353"/>
      <c r="E1319" s="25"/>
    </row>
    <row r="1320" spans="1:5" ht="18.75" customHeight="1">
      <c r="A1320" s="26">
        <v>21599</v>
      </c>
      <c r="B1320" s="27" t="s">
        <v>1030</v>
      </c>
      <c r="C1320" s="351">
        <f>SUM(C1321:C1325)</f>
        <v>2579</v>
      </c>
      <c r="D1320" s="352"/>
      <c r="E1320" s="341"/>
    </row>
    <row r="1321" spans="1:5" ht="18.75" customHeight="1">
      <c r="A1321" s="28">
        <v>2159901</v>
      </c>
      <c r="B1321" s="29" t="s">
        <v>1031</v>
      </c>
      <c r="C1321" s="354"/>
      <c r="D1321" s="353"/>
      <c r="E1321" s="25"/>
    </row>
    <row r="1322" spans="1:5" ht="18.75" customHeight="1">
      <c r="A1322" s="28">
        <v>2159904</v>
      </c>
      <c r="B1322" s="29" t="s">
        <v>1032</v>
      </c>
      <c r="C1322" s="354"/>
      <c r="D1322" s="353"/>
      <c r="E1322" s="25"/>
    </row>
    <row r="1323" spans="1:5" ht="18.75" customHeight="1">
      <c r="A1323" s="28">
        <v>2159905</v>
      </c>
      <c r="B1323" s="29" t="s">
        <v>1033</v>
      </c>
      <c r="C1323" s="354"/>
      <c r="D1323" s="353"/>
      <c r="E1323" s="25"/>
    </row>
    <row r="1324" spans="1:5" ht="18.75" customHeight="1">
      <c r="A1324" s="28">
        <v>2159906</v>
      </c>
      <c r="B1324" s="29" t="s">
        <v>1034</v>
      </c>
      <c r="C1324" s="354"/>
      <c r="D1324" s="353"/>
      <c r="E1324" s="25"/>
    </row>
    <row r="1325" spans="1:5" ht="18.75" customHeight="1">
      <c r="A1325" s="28">
        <v>2159999</v>
      </c>
      <c r="B1325" s="29" t="s">
        <v>1030</v>
      </c>
      <c r="C1325" s="295">
        <v>2579</v>
      </c>
      <c r="D1325" s="353">
        <v>2579</v>
      </c>
      <c r="E1325" s="25"/>
    </row>
    <row r="1326" spans="1:5" ht="18.75" customHeight="1">
      <c r="A1326" s="334">
        <v>216</v>
      </c>
      <c r="B1326" s="335" t="s">
        <v>1035</v>
      </c>
      <c r="C1326" s="350">
        <f>C1327+C1337+C1343</f>
        <v>1651</v>
      </c>
      <c r="D1326" s="350">
        <f>SUM(D1327:D1345)</f>
        <v>1388</v>
      </c>
      <c r="E1326" s="343"/>
    </row>
    <row r="1327" spans="1:5" ht="18.75" customHeight="1">
      <c r="A1327" s="26">
        <v>21602</v>
      </c>
      <c r="B1327" s="27" t="s">
        <v>1036</v>
      </c>
      <c r="C1327" s="351">
        <f>SUM(C1328:C1336)</f>
        <v>1119</v>
      </c>
      <c r="D1327" s="352"/>
      <c r="E1327" s="341"/>
    </row>
    <row r="1328" spans="1:5" ht="18.75" customHeight="1">
      <c r="A1328" s="28">
        <v>2160201</v>
      </c>
      <c r="B1328" s="29" t="s">
        <v>59</v>
      </c>
      <c r="C1328" s="354">
        <v>263</v>
      </c>
      <c r="D1328" s="353"/>
      <c r="E1328" s="25"/>
    </row>
    <row r="1329" spans="1:5" ht="18.75" customHeight="1">
      <c r="A1329" s="28">
        <v>2160202</v>
      </c>
      <c r="B1329" s="29" t="s">
        <v>60</v>
      </c>
      <c r="C1329" s="354"/>
      <c r="D1329" s="353"/>
      <c r="E1329" s="25"/>
    </row>
    <row r="1330" spans="1:5" ht="18.75" customHeight="1">
      <c r="A1330" s="28">
        <v>2160203</v>
      </c>
      <c r="B1330" s="29" t="s">
        <v>61</v>
      </c>
      <c r="C1330" s="354"/>
      <c r="D1330" s="353"/>
      <c r="E1330" s="25"/>
    </row>
    <row r="1331" spans="1:5" ht="18.75" customHeight="1">
      <c r="A1331" s="28">
        <v>2160216</v>
      </c>
      <c r="B1331" s="29" t="s">
        <v>1037</v>
      </c>
      <c r="C1331" s="354"/>
      <c r="D1331" s="353"/>
      <c r="E1331" s="25"/>
    </row>
    <row r="1332" spans="1:5" ht="18.75" customHeight="1">
      <c r="A1332" s="28">
        <v>2160217</v>
      </c>
      <c r="B1332" s="29" t="s">
        <v>1038</v>
      </c>
      <c r="C1332" s="354"/>
      <c r="D1332" s="353"/>
      <c r="E1332" s="25"/>
    </row>
    <row r="1333" spans="1:5" ht="18.75" customHeight="1">
      <c r="A1333" s="28">
        <v>2160218</v>
      </c>
      <c r="B1333" s="29" t="s">
        <v>1039</v>
      </c>
      <c r="C1333" s="354"/>
      <c r="D1333" s="353"/>
      <c r="E1333" s="25"/>
    </row>
    <row r="1334" spans="1:5" ht="18.75" customHeight="1">
      <c r="A1334" s="28">
        <v>2160219</v>
      </c>
      <c r="B1334" s="29" t="s">
        <v>1040</v>
      </c>
      <c r="C1334" s="354"/>
      <c r="D1334" s="353"/>
      <c r="E1334" s="25"/>
    </row>
    <row r="1335" spans="1:5" ht="18.75" customHeight="1">
      <c r="A1335" s="28">
        <v>2160250</v>
      </c>
      <c r="B1335" s="29" t="s">
        <v>68</v>
      </c>
      <c r="C1335" s="354"/>
      <c r="D1335" s="353"/>
      <c r="E1335" s="25"/>
    </row>
    <row r="1336" spans="1:5" ht="18.75" customHeight="1">
      <c r="A1336" s="28">
        <v>2160299</v>
      </c>
      <c r="B1336" s="29" t="s">
        <v>1041</v>
      </c>
      <c r="C1336" s="296">
        <v>856</v>
      </c>
      <c r="D1336" s="353">
        <v>856</v>
      </c>
      <c r="E1336" s="25"/>
    </row>
    <row r="1337" spans="1:5" ht="18.75" customHeight="1">
      <c r="A1337" s="26">
        <v>21606</v>
      </c>
      <c r="B1337" s="27" t="s">
        <v>1042</v>
      </c>
      <c r="C1337" s="351">
        <f>SUM(C1338:C1342)</f>
        <v>532</v>
      </c>
      <c r="D1337" s="352"/>
      <c r="E1337" s="341"/>
    </row>
    <row r="1338" spans="1:5" ht="18.75" customHeight="1">
      <c r="A1338" s="28">
        <v>2160601</v>
      </c>
      <c r="B1338" s="29" t="s">
        <v>59</v>
      </c>
      <c r="C1338" s="354"/>
      <c r="D1338" s="353"/>
      <c r="E1338" s="25"/>
    </row>
    <row r="1339" spans="1:5" ht="18.75" customHeight="1">
      <c r="A1339" s="28">
        <v>2160602</v>
      </c>
      <c r="B1339" s="29" t="s">
        <v>60</v>
      </c>
      <c r="C1339" s="354"/>
      <c r="D1339" s="353"/>
      <c r="E1339" s="25"/>
    </row>
    <row r="1340" spans="1:5" ht="18.75" customHeight="1">
      <c r="A1340" s="28">
        <v>2160603</v>
      </c>
      <c r="B1340" s="29" t="s">
        <v>61</v>
      </c>
      <c r="C1340" s="354"/>
      <c r="D1340" s="353"/>
      <c r="E1340" s="25"/>
    </row>
    <row r="1341" spans="1:5" ht="18.75" customHeight="1">
      <c r="A1341" s="28">
        <v>2160607</v>
      </c>
      <c r="B1341" s="29" t="s">
        <v>1043</v>
      </c>
      <c r="C1341" s="354"/>
      <c r="D1341" s="353"/>
      <c r="E1341" s="25"/>
    </row>
    <row r="1342" spans="1:5" ht="18.75" customHeight="1">
      <c r="A1342" s="28">
        <v>2160699</v>
      </c>
      <c r="B1342" s="29" t="s">
        <v>1044</v>
      </c>
      <c r="C1342" s="354">
        <v>532</v>
      </c>
      <c r="D1342" s="353">
        <v>532</v>
      </c>
      <c r="E1342" s="25"/>
    </row>
    <row r="1343" spans="1:5" ht="18.75" customHeight="1">
      <c r="A1343" s="26">
        <v>21699</v>
      </c>
      <c r="B1343" s="27" t="s">
        <v>1045</v>
      </c>
      <c r="C1343" s="351">
        <f>SUM(C1344:C1345)</f>
        <v>0</v>
      </c>
      <c r="D1343" s="352"/>
      <c r="E1343" s="341"/>
    </row>
    <row r="1344" spans="1:5" ht="18.75" customHeight="1">
      <c r="A1344" s="28">
        <v>2169901</v>
      </c>
      <c r="B1344" s="29" t="s">
        <v>1046</v>
      </c>
      <c r="C1344" s="354"/>
      <c r="D1344" s="353"/>
      <c r="E1344" s="25"/>
    </row>
    <row r="1345" spans="1:5" ht="18.75" customHeight="1">
      <c r="A1345" s="28">
        <v>2169999</v>
      </c>
      <c r="B1345" s="29" t="s">
        <v>1045</v>
      </c>
      <c r="C1345" s="297"/>
      <c r="D1345" s="353"/>
      <c r="E1345" s="25"/>
    </row>
    <row r="1346" spans="1:5" ht="18.75" customHeight="1">
      <c r="A1346" s="334">
        <v>217</v>
      </c>
      <c r="B1346" s="335" t="s">
        <v>1047</v>
      </c>
      <c r="C1346" s="350">
        <f>C1347+C1354+C1364+C1370+C1375</f>
        <v>0</v>
      </c>
      <c r="D1346" s="350"/>
      <c r="E1346" s="343"/>
    </row>
    <row r="1347" spans="1:5" ht="18.75" customHeight="1">
      <c r="A1347" s="26">
        <v>21701</v>
      </c>
      <c r="B1347" s="27" t="s">
        <v>1048</v>
      </c>
      <c r="C1347" s="351">
        <f>SUM(C1348:C1353)</f>
        <v>0</v>
      </c>
      <c r="D1347" s="352"/>
      <c r="E1347" s="341"/>
    </row>
    <row r="1348" spans="1:5" ht="18.75" customHeight="1">
      <c r="A1348" s="28">
        <v>2170101</v>
      </c>
      <c r="B1348" s="29" t="s">
        <v>1049</v>
      </c>
      <c r="C1348" s="354"/>
      <c r="D1348" s="353"/>
      <c r="E1348" s="25"/>
    </row>
    <row r="1349" spans="1:5" ht="18.75" customHeight="1">
      <c r="A1349" s="28">
        <v>2170102</v>
      </c>
      <c r="B1349" s="29" t="s">
        <v>1050</v>
      </c>
      <c r="C1349" s="354"/>
      <c r="D1349" s="353"/>
      <c r="E1349" s="25"/>
    </row>
    <row r="1350" spans="1:5" ht="18.75" customHeight="1">
      <c r="A1350" s="28">
        <v>2170103</v>
      </c>
      <c r="B1350" s="29" t="s">
        <v>1051</v>
      </c>
      <c r="C1350" s="354"/>
      <c r="D1350" s="353"/>
      <c r="E1350" s="25"/>
    </row>
    <row r="1351" spans="1:5" ht="18.75" customHeight="1">
      <c r="A1351" s="28">
        <v>2170104</v>
      </c>
      <c r="B1351" s="29" t="s">
        <v>1052</v>
      </c>
      <c r="C1351" s="354"/>
      <c r="D1351" s="353"/>
      <c r="E1351" s="25"/>
    </row>
    <row r="1352" spans="1:5" ht="18.75" customHeight="1">
      <c r="A1352" s="28">
        <v>2170150</v>
      </c>
      <c r="B1352" s="29" t="s">
        <v>1053</v>
      </c>
      <c r="C1352" s="354"/>
      <c r="D1352" s="353"/>
      <c r="E1352" s="25"/>
    </row>
    <row r="1353" spans="1:5" ht="18.75" customHeight="1">
      <c r="A1353" s="28">
        <v>2170199</v>
      </c>
      <c r="B1353" s="29" t="s">
        <v>1054</v>
      </c>
      <c r="C1353" s="354"/>
      <c r="D1353" s="353"/>
      <c r="E1353" s="25"/>
    </row>
    <row r="1354" spans="1:5" ht="18.75" customHeight="1">
      <c r="A1354" s="26">
        <v>21702</v>
      </c>
      <c r="B1354" s="27" t="s">
        <v>1055</v>
      </c>
      <c r="C1354" s="351">
        <f>SUM(C1355:C1363)</f>
        <v>0</v>
      </c>
      <c r="D1354" s="352"/>
      <c r="E1354" s="341"/>
    </row>
    <row r="1355" spans="1:5" ht="18.75" customHeight="1">
      <c r="A1355" s="28">
        <v>2170201</v>
      </c>
      <c r="B1355" s="29" t="s">
        <v>1056</v>
      </c>
      <c r="C1355" s="354"/>
      <c r="D1355" s="353"/>
      <c r="E1355" s="25"/>
    </row>
    <row r="1356" spans="1:5" ht="18.75" customHeight="1">
      <c r="A1356" s="28">
        <v>2170202</v>
      </c>
      <c r="B1356" s="29" t="s">
        <v>1057</v>
      </c>
      <c r="C1356" s="354"/>
      <c r="D1356" s="353"/>
      <c r="E1356" s="25"/>
    </row>
    <row r="1357" spans="1:5" ht="18.75" customHeight="1">
      <c r="A1357" s="28">
        <v>2170203</v>
      </c>
      <c r="B1357" s="29" t="s">
        <v>1058</v>
      </c>
      <c r="C1357" s="354"/>
      <c r="D1357" s="353"/>
      <c r="E1357" s="25"/>
    </row>
    <row r="1358" spans="1:5" ht="18.75" customHeight="1">
      <c r="A1358" s="28">
        <v>2170204</v>
      </c>
      <c r="B1358" s="29" t="s">
        <v>1059</v>
      </c>
      <c r="C1358" s="354"/>
      <c r="D1358" s="353"/>
      <c r="E1358" s="25"/>
    </row>
    <row r="1359" spans="1:5" ht="18.75" customHeight="1">
      <c r="A1359" s="28">
        <v>2170205</v>
      </c>
      <c r="B1359" s="29" t="s">
        <v>1060</v>
      </c>
      <c r="C1359" s="354"/>
      <c r="D1359" s="353"/>
      <c r="E1359" s="25"/>
    </row>
    <row r="1360" spans="1:5" ht="18.75" customHeight="1">
      <c r="A1360" s="28">
        <v>2170206</v>
      </c>
      <c r="B1360" s="29" t="s">
        <v>1061</v>
      </c>
      <c r="C1360" s="354"/>
      <c r="D1360" s="353"/>
      <c r="E1360" s="25"/>
    </row>
    <row r="1361" spans="1:5" ht="18.75" customHeight="1">
      <c r="A1361" s="28">
        <v>2170207</v>
      </c>
      <c r="B1361" s="29" t="s">
        <v>1062</v>
      </c>
      <c r="C1361" s="354"/>
      <c r="D1361" s="353"/>
      <c r="E1361" s="25"/>
    </row>
    <row r="1362" spans="1:5" ht="18.75" customHeight="1">
      <c r="A1362" s="28">
        <v>2170208</v>
      </c>
      <c r="B1362" s="29" t="s">
        <v>1063</v>
      </c>
      <c r="C1362" s="354"/>
      <c r="D1362" s="353"/>
      <c r="E1362" s="25"/>
    </row>
    <row r="1363" spans="1:5" ht="18.75" customHeight="1">
      <c r="A1363" s="28">
        <v>2170299</v>
      </c>
      <c r="B1363" s="29" t="s">
        <v>1064</v>
      </c>
      <c r="C1363" s="354"/>
      <c r="D1363" s="353"/>
      <c r="E1363" s="25"/>
    </row>
    <row r="1364" spans="1:5" ht="18.75" customHeight="1">
      <c r="A1364" s="26">
        <v>21703</v>
      </c>
      <c r="B1364" s="27" t="s">
        <v>1065</v>
      </c>
      <c r="C1364" s="351">
        <f>SUM(C1365:C1369)</f>
        <v>0</v>
      </c>
      <c r="D1364" s="352"/>
      <c r="E1364" s="341"/>
    </row>
    <row r="1365" spans="1:5" ht="18.75" customHeight="1">
      <c r="A1365" s="28">
        <v>2170301</v>
      </c>
      <c r="B1365" s="29" t="s">
        <v>1066</v>
      </c>
      <c r="C1365" s="354"/>
      <c r="D1365" s="353"/>
      <c r="E1365" s="25"/>
    </row>
    <row r="1366" spans="1:5" ht="18.75" customHeight="1">
      <c r="A1366" s="28">
        <v>2170302</v>
      </c>
      <c r="B1366" s="29" t="s">
        <v>1067</v>
      </c>
      <c r="C1366" s="354"/>
      <c r="D1366" s="353"/>
      <c r="E1366" s="25"/>
    </row>
    <row r="1367" spans="1:5" ht="18.75" customHeight="1">
      <c r="A1367" s="28">
        <v>2170303</v>
      </c>
      <c r="B1367" s="29" t="s">
        <v>1068</v>
      </c>
      <c r="C1367" s="354"/>
      <c r="D1367" s="353"/>
      <c r="E1367" s="25"/>
    </row>
    <row r="1368" spans="1:5" ht="18.75" customHeight="1">
      <c r="A1368" s="28">
        <v>2170304</v>
      </c>
      <c r="B1368" s="29" t="s">
        <v>1069</v>
      </c>
      <c r="C1368" s="354"/>
      <c r="D1368" s="353"/>
      <c r="E1368" s="25"/>
    </row>
    <row r="1369" spans="1:5" ht="18.75" customHeight="1">
      <c r="A1369" s="28">
        <v>2170399</v>
      </c>
      <c r="B1369" s="29" t="s">
        <v>1070</v>
      </c>
      <c r="C1369" s="354"/>
      <c r="D1369" s="353"/>
      <c r="E1369" s="25"/>
    </row>
    <row r="1370" spans="1:5" ht="18.75" customHeight="1">
      <c r="A1370" s="26">
        <v>21704</v>
      </c>
      <c r="B1370" s="27" t="s">
        <v>1071</v>
      </c>
      <c r="C1370" s="351">
        <f>SUM(C1371:C1374)</f>
        <v>0</v>
      </c>
      <c r="D1370" s="352"/>
      <c r="E1370" s="341"/>
    </row>
    <row r="1371" spans="1:5" ht="18.75" customHeight="1">
      <c r="A1371" s="28">
        <v>2170401</v>
      </c>
      <c r="B1371" s="29" t="s">
        <v>1072</v>
      </c>
      <c r="C1371" s="354"/>
      <c r="D1371" s="353"/>
      <c r="E1371" s="25"/>
    </row>
    <row r="1372" spans="1:5" ht="18.75" customHeight="1">
      <c r="A1372" s="28">
        <v>2170402</v>
      </c>
      <c r="B1372" s="29" t="s">
        <v>1073</v>
      </c>
      <c r="C1372" s="354"/>
      <c r="D1372" s="353"/>
      <c r="E1372" s="25"/>
    </row>
    <row r="1373" spans="1:5" ht="18.75" customHeight="1">
      <c r="A1373" s="28">
        <v>2170403</v>
      </c>
      <c r="B1373" s="29" t="s">
        <v>1074</v>
      </c>
      <c r="C1373" s="354"/>
      <c r="D1373" s="353"/>
      <c r="E1373" s="25"/>
    </row>
    <row r="1374" spans="1:5" ht="18.75" customHeight="1">
      <c r="A1374" s="28">
        <v>2170499</v>
      </c>
      <c r="B1374" s="29" t="s">
        <v>1075</v>
      </c>
      <c r="C1374" s="354"/>
      <c r="D1374" s="353"/>
      <c r="E1374" s="25"/>
    </row>
    <row r="1375" spans="1:5" ht="18.75" customHeight="1">
      <c r="A1375" s="26">
        <v>21799</v>
      </c>
      <c r="B1375" s="27" t="s">
        <v>1076</v>
      </c>
      <c r="C1375" s="351">
        <f>SUM(C1376)</f>
        <v>0</v>
      </c>
      <c r="D1375" s="352"/>
      <c r="E1375" s="341"/>
    </row>
    <row r="1376" spans="1:5" ht="18.75" customHeight="1">
      <c r="A1376" s="28">
        <v>2179901</v>
      </c>
      <c r="B1376" s="29" t="s">
        <v>1076</v>
      </c>
      <c r="C1376" s="354"/>
      <c r="D1376" s="353"/>
      <c r="E1376" s="25"/>
    </row>
    <row r="1377" spans="1:5" ht="18.75" customHeight="1">
      <c r="A1377" s="334">
        <v>219</v>
      </c>
      <c r="B1377" s="335" t="s">
        <v>1077</v>
      </c>
      <c r="C1377" s="350">
        <f>SUM(C1378:C1386)</f>
        <v>0</v>
      </c>
      <c r="D1377" s="350"/>
      <c r="E1377" s="343"/>
    </row>
    <row r="1378" spans="1:5" ht="18.75" customHeight="1">
      <c r="A1378" s="26">
        <v>21901</v>
      </c>
      <c r="B1378" s="27" t="s">
        <v>1078</v>
      </c>
      <c r="C1378" s="351"/>
      <c r="D1378" s="352"/>
      <c r="E1378" s="341"/>
    </row>
    <row r="1379" spans="1:5" ht="18.75" customHeight="1">
      <c r="A1379" s="26">
        <v>21902</v>
      </c>
      <c r="B1379" s="27" t="s">
        <v>1079</v>
      </c>
      <c r="C1379" s="351"/>
      <c r="D1379" s="352"/>
      <c r="E1379" s="341"/>
    </row>
    <row r="1380" spans="1:5" ht="18.75" customHeight="1">
      <c r="A1380" s="26">
        <v>21903</v>
      </c>
      <c r="B1380" s="27" t="s">
        <v>1080</v>
      </c>
      <c r="C1380" s="351"/>
      <c r="D1380" s="352"/>
      <c r="E1380" s="341"/>
    </row>
    <row r="1381" spans="1:5" ht="18.75" customHeight="1">
      <c r="A1381" s="26">
        <v>21904</v>
      </c>
      <c r="B1381" s="27" t="s">
        <v>1081</v>
      </c>
      <c r="C1381" s="351"/>
      <c r="D1381" s="352"/>
      <c r="E1381" s="341"/>
    </row>
    <row r="1382" spans="1:5" ht="18.75" customHeight="1">
      <c r="A1382" s="26">
        <v>21905</v>
      </c>
      <c r="B1382" s="27" t="s">
        <v>1082</v>
      </c>
      <c r="C1382" s="351"/>
      <c r="D1382" s="352"/>
      <c r="E1382" s="341"/>
    </row>
    <row r="1383" spans="1:5" ht="18.75" customHeight="1">
      <c r="A1383" s="26">
        <v>21906</v>
      </c>
      <c r="B1383" s="27" t="s">
        <v>779</v>
      </c>
      <c r="C1383" s="351"/>
      <c r="D1383" s="352"/>
      <c r="E1383" s="341"/>
    </row>
    <row r="1384" spans="1:5" ht="18.75" customHeight="1">
      <c r="A1384" s="26">
        <v>21907</v>
      </c>
      <c r="B1384" s="27" t="s">
        <v>1083</v>
      </c>
      <c r="C1384" s="351"/>
      <c r="D1384" s="352"/>
      <c r="E1384" s="341"/>
    </row>
    <row r="1385" spans="1:5" ht="18.75" customHeight="1">
      <c r="A1385" s="26">
        <v>21908</v>
      </c>
      <c r="B1385" s="27" t="s">
        <v>1084</v>
      </c>
      <c r="C1385" s="351"/>
      <c r="D1385" s="352"/>
      <c r="E1385" s="341"/>
    </row>
    <row r="1386" spans="1:5" ht="18.75" customHeight="1">
      <c r="A1386" s="26">
        <v>21999</v>
      </c>
      <c r="B1386" s="27" t="s">
        <v>221</v>
      </c>
      <c r="C1386" s="351"/>
      <c r="D1386" s="352"/>
      <c r="E1386" s="341"/>
    </row>
    <row r="1387" spans="1:5" ht="18.75" customHeight="1">
      <c r="A1387" s="334">
        <v>220</v>
      </c>
      <c r="B1387" s="335" t="s">
        <v>1085</v>
      </c>
      <c r="C1387" s="350">
        <f>C1388+C1407+C1426+C1435+C1450</f>
        <v>4092</v>
      </c>
      <c r="D1387" s="350">
        <f>SUM(D1388:D1451)</f>
        <v>3010</v>
      </c>
      <c r="E1387" s="343"/>
    </row>
    <row r="1388" spans="1:5" ht="18.75" customHeight="1">
      <c r="A1388" s="26">
        <v>22001</v>
      </c>
      <c r="B1388" s="27" t="s">
        <v>1086</v>
      </c>
      <c r="C1388" s="351">
        <f>SUM(C1389:C1406)</f>
        <v>3972</v>
      </c>
      <c r="D1388" s="352"/>
      <c r="E1388" s="341"/>
    </row>
    <row r="1389" spans="1:5" ht="18.75" customHeight="1">
      <c r="A1389" s="28">
        <v>2200101</v>
      </c>
      <c r="B1389" s="29" t="s">
        <v>59</v>
      </c>
      <c r="C1389" s="298">
        <v>962</v>
      </c>
      <c r="D1389" s="353"/>
      <c r="E1389" s="25"/>
    </row>
    <row r="1390" spans="1:5" ht="18.75" customHeight="1">
      <c r="A1390" s="28">
        <v>2200102</v>
      </c>
      <c r="B1390" s="29" t="s">
        <v>60</v>
      </c>
      <c r="C1390" s="354"/>
      <c r="D1390" s="353"/>
      <c r="E1390" s="25"/>
    </row>
    <row r="1391" spans="1:5" ht="18.75" customHeight="1">
      <c r="A1391" s="28">
        <v>2200103</v>
      </c>
      <c r="B1391" s="29" t="s">
        <v>61</v>
      </c>
      <c r="C1391" s="354"/>
      <c r="D1391" s="353"/>
      <c r="E1391" s="25"/>
    </row>
    <row r="1392" spans="1:5" ht="18.75" customHeight="1">
      <c r="A1392" s="28">
        <v>2200104</v>
      </c>
      <c r="B1392" s="29" t="s">
        <v>1087</v>
      </c>
      <c r="C1392" s="354"/>
      <c r="D1392" s="353"/>
      <c r="E1392" s="25"/>
    </row>
    <row r="1393" spans="1:5" ht="18.75" customHeight="1">
      <c r="A1393" s="28">
        <v>2200105</v>
      </c>
      <c r="B1393" s="29" t="s">
        <v>1088</v>
      </c>
      <c r="C1393" s="354"/>
      <c r="D1393" s="353"/>
      <c r="E1393" s="25"/>
    </row>
    <row r="1394" spans="1:5" ht="18.75" customHeight="1">
      <c r="A1394" s="28">
        <v>2200106</v>
      </c>
      <c r="B1394" s="29" t="s">
        <v>1089</v>
      </c>
      <c r="C1394" s="354"/>
      <c r="D1394" s="353"/>
      <c r="E1394" s="25"/>
    </row>
    <row r="1395" spans="1:5" ht="18.75" customHeight="1">
      <c r="A1395" s="28">
        <v>2200107</v>
      </c>
      <c r="B1395" s="29" t="s">
        <v>1090</v>
      </c>
      <c r="C1395" s="354"/>
      <c r="D1395" s="353"/>
      <c r="E1395" s="25"/>
    </row>
    <row r="1396" spans="1:5" ht="18.75" customHeight="1">
      <c r="A1396" s="28">
        <v>2200108</v>
      </c>
      <c r="B1396" s="29" t="s">
        <v>1091</v>
      </c>
      <c r="C1396" s="354"/>
      <c r="D1396" s="353"/>
      <c r="E1396" s="25"/>
    </row>
    <row r="1397" spans="1:5" ht="18.75" customHeight="1">
      <c r="A1397" s="28">
        <v>2200109</v>
      </c>
      <c r="B1397" s="29" t="s">
        <v>1092</v>
      </c>
      <c r="C1397" s="354"/>
      <c r="D1397" s="353"/>
      <c r="E1397" s="25"/>
    </row>
    <row r="1398" spans="1:5" ht="18.75" customHeight="1">
      <c r="A1398" s="28">
        <v>2200110</v>
      </c>
      <c r="B1398" s="29" t="s">
        <v>1093</v>
      </c>
      <c r="C1398" s="354"/>
      <c r="D1398" s="353"/>
      <c r="E1398" s="25"/>
    </row>
    <row r="1399" spans="1:5" ht="18.75" customHeight="1">
      <c r="A1399" s="28">
        <v>2200112</v>
      </c>
      <c r="B1399" s="29" t="s">
        <v>1094</v>
      </c>
      <c r="C1399" s="354"/>
      <c r="D1399" s="353"/>
      <c r="E1399" s="25"/>
    </row>
    <row r="1400" spans="1:5" ht="18.75" customHeight="1">
      <c r="A1400" s="28">
        <v>2200113</v>
      </c>
      <c r="B1400" s="29" t="s">
        <v>1095</v>
      </c>
      <c r="C1400" s="354"/>
      <c r="D1400" s="353"/>
      <c r="E1400" s="25"/>
    </row>
    <row r="1401" spans="1:5" ht="18.75" customHeight="1">
      <c r="A1401" s="28">
        <v>2200114</v>
      </c>
      <c r="B1401" s="29" t="s">
        <v>1096</v>
      </c>
      <c r="C1401" s="354"/>
      <c r="D1401" s="353"/>
      <c r="E1401" s="25"/>
    </row>
    <row r="1402" spans="1:5" ht="18.75" customHeight="1">
      <c r="A1402" s="28">
        <v>2200115</v>
      </c>
      <c r="B1402" s="29" t="s">
        <v>1097</v>
      </c>
      <c r="C1402" s="354"/>
      <c r="D1402" s="353"/>
      <c r="E1402" s="25"/>
    </row>
    <row r="1403" spans="1:5" ht="18.75" customHeight="1">
      <c r="A1403" s="28">
        <v>2200116</v>
      </c>
      <c r="B1403" s="29" t="s">
        <v>1098</v>
      </c>
      <c r="C1403" s="354"/>
      <c r="D1403" s="353"/>
      <c r="E1403" s="25"/>
    </row>
    <row r="1404" spans="1:5" ht="18.75" customHeight="1">
      <c r="A1404" s="28">
        <v>2200119</v>
      </c>
      <c r="B1404" s="29" t="s">
        <v>1099</v>
      </c>
      <c r="C1404" s="354"/>
      <c r="D1404" s="353"/>
      <c r="E1404" s="25"/>
    </row>
    <row r="1405" spans="1:5" ht="18.75" customHeight="1">
      <c r="A1405" s="28">
        <v>2200150</v>
      </c>
      <c r="B1405" s="29" t="s">
        <v>68</v>
      </c>
      <c r="C1405" s="354"/>
      <c r="D1405" s="353"/>
      <c r="E1405" s="25"/>
    </row>
    <row r="1406" spans="1:5" ht="18.75" customHeight="1">
      <c r="A1406" s="28">
        <v>2200199</v>
      </c>
      <c r="B1406" s="29" t="s">
        <v>1100</v>
      </c>
      <c r="C1406" s="354">
        <v>3010</v>
      </c>
      <c r="D1406" s="353">
        <v>3010</v>
      </c>
      <c r="E1406" s="25"/>
    </row>
    <row r="1407" spans="1:5" ht="18.75" customHeight="1">
      <c r="A1407" s="26">
        <v>22002</v>
      </c>
      <c r="B1407" s="27" t="s">
        <v>1101</v>
      </c>
      <c r="C1407" s="351">
        <f>SUM(C1408:C1425)</f>
        <v>0</v>
      </c>
      <c r="D1407" s="352"/>
      <c r="E1407" s="341"/>
    </row>
    <row r="1408" spans="1:5" ht="18.75" customHeight="1">
      <c r="A1408" s="28">
        <v>2200201</v>
      </c>
      <c r="B1408" s="29" t="s">
        <v>59</v>
      </c>
      <c r="C1408" s="354"/>
      <c r="D1408" s="353"/>
      <c r="E1408" s="25"/>
    </row>
    <row r="1409" spans="1:5" ht="18.75" customHeight="1">
      <c r="A1409" s="28">
        <v>2200202</v>
      </c>
      <c r="B1409" s="29" t="s">
        <v>60</v>
      </c>
      <c r="C1409" s="354"/>
      <c r="D1409" s="353"/>
      <c r="E1409" s="25"/>
    </row>
    <row r="1410" spans="1:5" ht="18.75" customHeight="1">
      <c r="A1410" s="28">
        <v>2200203</v>
      </c>
      <c r="B1410" s="29" t="s">
        <v>61</v>
      </c>
      <c r="C1410" s="354"/>
      <c r="D1410" s="353"/>
      <c r="E1410" s="25"/>
    </row>
    <row r="1411" spans="1:5" ht="18.75" customHeight="1">
      <c r="A1411" s="28">
        <v>2200204</v>
      </c>
      <c r="B1411" s="29" t="s">
        <v>1102</v>
      </c>
      <c r="C1411" s="354"/>
      <c r="D1411" s="353"/>
      <c r="E1411" s="25"/>
    </row>
    <row r="1412" spans="1:5" ht="18.75" customHeight="1">
      <c r="A1412" s="28">
        <v>2200205</v>
      </c>
      <c r="B1412" s="29" t="s">
        <v>1103</v>
      </c>
      <c r="C1412" s="354"/>
      <c r="D1412" s="353"/>
      <c r="E1412" s="25"/>
    </row>
    <row r="1413" spans="1:5" ht="18.75" customHeight="1">
      <c r="A1413" s="28">
        <v>2200206</v>
      </c>
      <c r="B1413" s="29" t="s">
        <v>1104</v>
      </c>
      <c r="C1413" s="354"/>
      <c r="D1413" s="353"/>
      <c r="E1413" s="25"/>
    </row>
    <row r="1414" spans="1:5" ht="18.75" customHeight="1">
      <c r="A1414" s="28">
        <v>2200207</v>
      </c>
      <c r="B1414" s="29" t="s">
        <v>1105</v>
      </c>
      <c r="C1414" s="354"/>
      <c r="D1414" s="353"/>
      <c r="E1414" s="25"/>
    </row>
    <row r="1415" spans="1:5" ht="18.75" customHeight="1">
      <c r="A1415" s="28">
        <v>2200208</v>
      </c>
      <c r="B1415" s="29" t="s">
        <v>1106</v>
      </c>
      <c r="C1415" s="354"/>
      <c r="D1415" s="353"/>
      <c r="E1415" s="25"/>
    </row>
    <row r="1416" spans="1:5" ht="18.75" customHeight="1">
      <c r="A1416" s="28">
        <v>2200209</v>
      </c>
      <c r="B1416" s="29" t="s">
        <v>1107</v>
      </c>
      <c r="C1416" s="354"/>
      <c r="D1416" s="353"/>
      <c r="E1416" s="25"/>
    </row>
    <row r="1417" spans="1:5" ht="18.75" customHeight="1">
      <c r="A1417" s="28">
        <v>2200210</v>
      </c>
      <c r="B1417" s="29" t="s">
        <v>1108</v>
      </c>
      <c r="C1417" s="354"/>
      <c r="D1417" s="353"/>
      <c r="E1417" s="25"/>
    </row>
    <row r="1418" spans="1:5" ht="18.75" customHeight="1">
      <c r="A1418" s="28">
        <v>2200211</v>
      </c>
      <c r="B1418" s="29" t="s">
        <v>1109</v>
      </c>
      <c r="C1418" s="354"/>
      <c r="D1418" s="353"/>
      <c r="E1418" s="25"/>
    </row>
    <row r="1419" spans="1:5" ht="18.75" customHeight="1">
      <c r="A1419" s="28">
        <v>2200212</v>
      </c>
      <c r="B1419" s="29" t="s">
        <v>1110</v>
      </c>
      <c r="C1419" s="354"/>
      <c r="D1419" s="353"/>
      <c r="E1419" s="25"/>
    </row>
    <row r="1420" spans="1:5" ht="18.75" customHeight="1">
      <c r="A1420" s="28">
        <v>2200213</v>
      </c>
      <c r="B1420" s="29" t="s">
        <v>1111</v>
      </c>
      <c r="C1420" s="354"/>
      <c r="D1420" s="353"/>
      <c r="E1420" s="25"/>
    </row>
    <row r="1421" spans="1:5" ht="18.75" customHeight="1">
      <c r="A1421" s="28">
        <v>2200215</v>
      </c>
      <c r="B1421" s="29" t="s">
        <v>1112</v>
      </c>
      <c r="C1421" s="354"/>
      <c r="D1421" s="353"/>
      <c r="E1421" s="25"/>
    </row>
    <row r="1422" spans="1:5" ht="18.75" customHeight="1">
      <c r="A1422" s="28">
        <v>2200217</v>
      </c>
      <c r="B1422" s="29" t="s">
        <v>1113</v>
      </c>
      <c r="C1422" s="354"/>
      <c r="D1422" s="353"/>
      <c r="E1422" s="25"/>
    </row>
    <row r="1423" spans="1:5" ht="18.75" customHeight="1">
      <c r="A1423" s="28">
        <v>2200218</v>
      </c>
      <c r="B1423" s="29" t="s">
        <v>1114</v>
      </c>
      <c r="C1423" s="354"/>
      <c r="D1423" s="353"/>
      <c r="E1423" s="25"/>
    </row>
    <row r="1424" spans="1:5" ht="18.75" customHeight="1">
      <c r="A1424" s="28">
        <v>2200250</v>
      </c>
      <c r="B1424" s="29" t="s">
        <v>68</v>
      </c>
      <c r="C1424" s="354"/>
      <c r="D1424" s="353"/>
      <c r="E1424" s="25"/>
    </row>
    <row r="1425" spans="1:5" ht="18.75" customHeight="1">
      <c r="A1425" s="28">
        <v>2200299</v>
      </c>
      <c r="B1425" s="29" t="s">
        <v>1115</v>
      </c>
      <c r="C1425" s="354"/>
      <c r="D1425" s="353"/>
      <c r="E1425" s="25"/>
    </row>
    <row r="1426" spans="1:5" ht="18.75" customHeight="1">
      <c r="A1426" s="26">
        <v>22003</v>
      </c>
      <c r="B1426" s="27" t="s">
        <v>1116</v>
      </c>
      <c r="C1426" s="351">
        <f>SUM(C1427:C1434)</f>
        <v>0</v>
      </c>
      <c r="D1426" s="352"/>
      <c r="E1426" s="341"/>
    </row>
    <row r="1427" spans="1:5" ht="18.75" customHeight="1">
      <c r="A1427" s="28">
        <v>2200301</v>
      </c>
      <c r="B1427" s="29" t="s">
        <v>59</v>
      </c>
      <c r="C1427" s="354"/>
      <c r="D1427" s="353"/>
      <c r="E1427" s="25"/>
    </row>
    <row r="1428" spans="1:5" ht="18.75" customHeight="1">
      <c r="A1428" s="28">
        <v>2200302</v>
      </c>
      <c r="B1428" s="29" t="s">
        <v>60</v>
      </c>
      <c r="C1428" s="354"/>
      <c r="D1428" s="353"/>
      <c r="E1428" s="25"/>
    </row>
    <row r="1429" spans="1:5" ht="18.75" customHeight="1">
      <c r="A1429" s="28">
        <v>2200303</v>
      </c>
      <c r="B1429" s="29" t="s">
        <v>61</v>
      </c>
      <c r="C1429" s="354"/>
      <c r="D1429" s="353"/>
      <c r="E1429" s="25"/>
    </row>
    <row r="1430" spans="1:5" ht="18.75" customHeight="1">
      <c r="A1430" s="28">
        <v>2200304</v>
      </c>
      <c r="B1430" s="29" t="s">
        <v>1117</v>
      </c>
      <c r="C1430" s="354"/>
      <c r="D1430" s="353"/>
      <c r="E1430" s="25"/>
    </row>
    <row r="1431" spans="1:5" ht="18.75" customHeight="1">
      <c r="A1431" s="28">
        <v>2200305</v>
      </c>
      <c r="B1431" s="29" t="s">
        <v>1118</v>
      </c>
      <c r="C1431" s="354"/>
      <c r="D1431" s="353"/>
      <c r="E1431" s="25"/>
    </row>
    <row r="1432" spans="1:5" ht="18.75" customHeight="1">
      <c r="A1432" s="28">
        <v>2200306</v>
      </c>
      <c r="B1432" s="29" t="s">
        <v>1119</v>
      </c>
      <c r="C1432" s="354"/>
      <c r="D1432" s="353"/>
      <c r="E1432" s="25"/>
    </row>
    <row r="1433" spans="1:5" ht="18.75" customHeight="1">
      <c r="A1433" s="28">
        <v>2200350</v>
      </c>
      <c r="B1433" s="29" t="s">
        <v>68</v>
      </c>
      <c r="C1433" s="354"/>
      <c r="D1433" s="353"/>
      <c r="E1433" s="25"/>
    </row>
    <row r="1434" spans="1:5" ht="18.75" customHeight="1">
      <c r="A1434" s="28">
        <v>2200399</v>
      </c>
      <c r="B1434" s="29" t="s">
        <v>1120</v>
      </c>
      <c r="C1434" s="354"/>
      <c r="D1434" s="353"/>
      <c r="E1434" s="25"/>
    </row>
    <row r="1435" spans="1:5" ht="18.75" customHeight="1">
      <c r="A1435" s="26">
        <v>22005</v>
      </c>
      <c r="B1435" s="27" t="s">
        <v>1121</v>
      </c>
      <c r="C1435" s="351">
        <f>SUM(C1436:C1449)</f>
        <v>120</v>
      </c>
      <c r="D1435" s="352"/>
      <c r="E1435" s="341"/>
    </row>
    <row r="1436" spans="1:5" ht="18.75" customHeight="1">
      <c r="A1436" s="28">
        <v>2200501</v>
      </c>
      <c r="B1436" s="29" t="s">
        <v>59</v>
      </c>
      <c r="C1436" s="354"/>
      <c r="D1436" s="353"/>
      <c r="E1436" s="25"/>
    </row>
    <row r="1437" spans="1:5" ht="18.75" customHeight="1">
      <c r="A1437" s="28">
        <v>2200502</v>
      </c>
      <c r="B1437" s="29" t="s">
        <v>60</v>
      </c>
      <c r="C1437" s="354"/>
      <c r="D1437" s="353"/>
      <c r="E1437" s="25"/>
    </row>
    <row r="1438" spans="1:5" ht="18.75" customHeight="1">
      <c r="A1438" s="28">
        <v>2200503</v>
      </c>
      <c r="B1438" s="29" t="s">
        <v>61</v>
      </c>
      <c r="C1438" s="354"/>
      <c r="D1438" s="353"/>
      <c r="E1438" s="25"/>
    </row>
    <row r="1439" spans="1:5" ht="18.75" customHeight="1">
      <c r="A1439" s="28">
        <v>2200504</v>
      </c>
      <c r="B1439" s="29" t="s">
        <v>1122</v>
      </c>
      <c r="C1439" s="354"/>
      <c r="D1439" s="353"/>
      <c r="E1439" s="25"/>
    </row>
    <row r="1440" spans="1:5" ht="18.75" customHeight="1">
      <c r="A1440" s="28">
        <v>2200506</v>
      </c>
      <c r="B1440" s="29" t="s">
        <v>1123</v>
      </c>
      <c r="C1440" s="354"/>
      <c r="D1440" s="353"/>
      <c r="E1440" s="25"/>
    </row>
    <row r="1441" spans="1:5" ht="18.75" customHeight="1">
      <c r="A1441" s="28">
        <v>2200507</v>
      </c>
      <c r="B1441" s="29" t="s">
        <v>1124</v>
      </c>
      <c r="C1441" s="354"/>
      <c r="D1441" s="353"/>
      <c r="E1441" s="25"/>
    </row>
    <row r="1442" spans="1:5" ht="18.75" customHeight="1">
      <c r="A1442" s="28">
        <v>2200508</v>
      </c>
      <c r="B1442" s="29" t="s">
        <v>1125</v>
      </c>
      <c r="C1442" s="354"/>
      <c r="D1442" s="353"/>
      <c r="E1442" s="25"/>
    </row>
    <row r="1443" spans="1:5" ht="18.75" customHeight="1">
      <c r="A1443" s="28">
        <v>2200509</v>
      </c>
      <c r="B1443" s="29" t="s">
        <v>1126</v>
      </c>
      <c r="C1443" s="354"/>
      <c r="D1443" s="353"/>
      <c r="E1443" s="25"/>
    </row>
    <row r="1444" spans="1:5" ht="18.75" customHeight="1">
      <c r="A1444" s="28">
        <v>2200510</v>
      </c>
      <c r="B1444" s="29" t="s">
        <v>1127</v>
      </c>
      <c r="C1444" s="354"/>
      <c r="D1444" s="353"/>
      <c r="E1444" s="25"/>
    </row>
    <row r="1445" spans="1:5" ht="18.75" customHeight="1">
      <c r="A1445" s="28">
        <v>2200511</v>
      </c>
      <c r="B1445" s="29" t="s">
        <v>1128</v>
      </c>
      <c r="C1445" s="354"/>
      <c r="D1445" s="353"/>
      <c r="E1445" s="25"/>
    </row>
    <row r="1446" spans="1:5" ht="18.75" customHeight="1">
      <c r="A1446" s="28">
        <v>2200512</v>
      </c>
      <c r="B1446" s="29" t="s">
        <v>1129</v>
      </c>
      <c r="C1446" s="354"/>
      <c r="D1446" s="353"/>
      <c r="E1446" s="25"/>
    </row>
    <row r="1447" spans="1:5" ht="18.75" customHeight="1">
      <c r="A1447" s="28">
        <v>2200513</v>
      </c>
      <c r="B1447" s="29" t="s">
        <v>1130</v>
      </c>
      <c r="C1447" s="354"/>
      <c r="D1447" s="353"/>
      <c r="E1447" s="25"/>
    </row>
    <row r="1448" spans="1:5" ht="18.75" customHeight="1">
      <c r="A1448" s="28">
        <v>2200514</v>
      </c>
      <c r="B1448" s="29" t="s">
        <v>1131</v>
      </c>
      <c r="C1448" s="354"/>
      <c r="D1448" s="353"/>
      <c r="E1448" s="25"/>
    </row>
    <row r="1449" spans="1:5" ht="18.75" customHeight="1">
      <c r="A1449" s="28">
        <v>2200599</v>
      </c>
      <c r="B1449" s="29" t="s">
        <v>1132</v>
      </c>
      <c r="C1449" s="299">
        <v>120</v>
      </c>
      <c r="D1449" s="353"/>
      <c r="E1449" s="25"/>
    </row>
    <row r="1450" spans="1:5" ht="18.75" customHeight="1">
      <c r="A1450" s="26">
        <v>22099</v>
      </c>
      <c r="B1450" s="27" t="s">
        <v>1133</v>
      </c>
      <c r="C1450" s="351">
        <f>SUM(C1451)</f>
        <v>0</v>
      </c>
      <c r="D1450" s="352"/>
      <c r="E1450" s="341"/>
    </row>
    <row r="1451" spans="1:5" ht="18.75" customHeight="1">
      <c r="A1451" s="28">
        <v>2209901</v>
      </c>
      <c r="B1451" s="29" t="s">
        <v>1133</v>
      </c>
      <c r="C1451" s="354"/>
      <c r="D1451" s="353"/>
      <c r="E1451" s="25"/>
    </row>
    <row r="1452" spans="1:5" ht="18.75" customHeight="1">
      <c r="A1452" s="334">
        <v>221</v>
      </c>
      <c r="B1452" s="335" t="s">
        <v>1134</v>
      </c>
      <c r="C1452" s="350">
        <f>C1453+C1463+C1467</f>
        <v>11851</v>
      </c>
      <c r="D1452" s="350">
        <f>SUM(D1453:D1470)</f>
        <v>3746</v>
      </c>
      <c r="E1452" s="343"/>
    </row>
    <row r="1453" spans="1:5" ht="18.75" customHeight="1">
      <c r="A1453" s="26">
        <v>22101</v>
      </c>
      <c r="B1453" s="27" t="s">
        <v>1135</v>
      </c>
      <c r="C1453" s="351">
        <f>SUM(C1454:C1462)</f>
        <v>8746</v>
      </c>
      <c r="D1453" s="352"/>
      <c r="E1453" s="341"/>
    </row>
    <row r="1454" spans="1:5" ht="18.75" customHeight="1">
      <c r="A1454" s="28">
        <v>2210101</v>
      </c>
      <c r="B1454" s="29" t="s">
        <v>1136</v>
      </c>
      <c r="C1454" s="354"/>
      <c r="D1454" s="353"/>
      <c r="E1454" s="25"/>
    </row>
    <row r="1455" spans="1:5" ht="18.75" customHeight="1">
      <c r="A1455" s="28">
        <v>2210102</v>
      </c>
      <c r="B1455" s="29" t="s">
        <v>1137</v>
      </c>
      <c r="C1455" s="354"/>
      <c r="D1455" s="353"/>
      <c r="E1455" s="25"/>
    </row>
    <row r="1456" spans="1:5" ht="18.75" customHeight="1">
      <c r="A1456" s="28">
        <v>2210103</v>
      </c>
      <c r="B1456" s="29" t="s">
        <v>1138</v>
      </c>
      <c r="C1456" s="300">
        <v>256</v>
      </c>
      <c r="D1456" s="353">
        <v>256</v>
      </c>
      <c r="E1456" s="25"/>
    </row>
    <row r="1457" spans="1:5" ht="18.75" customHeight="1">
      <c r="A1457" s="28">
        <v>2210104</v>
      </c>
      <c r="B1457" s="29" t="s">
        <v>1139</v>
      </c>
      <c r="C1457" s="354"/>
      <c r="D1457" s="353"/>
      <c r="E1457" s="25"/>
    </row>
    <row r="1458" spans="1:5" ht="18.75" customHeight="1">
      <c r="A1458" s="28">
        <v>2210105</v>
      </c>
      <c r="B1458" s="29" t="s">
        <v>1140</v>
      </c>
      <c r="C1458" s="354">
        <v>482</v>
      </c>
      <c r="D1458" s="353">
        <v>482</v>
      </c>
      <c r="E1458" s="25"/>
    </row>
    <row r="1459" spans="1:5" ht="18.75" customHeight="1">
      <c r="A1459" s="28">
        <v>2210106</v>
      </c>
      <c r="B1459" s="29" t="s">
        <v>1141</v>
      </c>
      <c r="C1459" s="301">
        <v>873</v>
      </c>
      <c r="D1459" s="353">
        <v>873</v>
      </c>
      <c r="E1459" s="25"/>
    </row>
    <row r="1460" spans="1:5" ht="18.75" customHeight="1">
      <c r="A1460" s="28">
        <v>2210107</v>
      </c>
      <c r="B1460" s="29" t="s">
        <v>754</v>
      </c>
      <c r="C1460" s="354"/>
      <c r="D1460" s="353"/>
      <c r="E1460" s="25"/>
    </row>
    <row r="1461" spans="1:5" ht="18.75" customHeight="1">
      <c r="A1461" s="28">
        <v>2210108</v>
      </c>
      <c r="B1461" s="29" t="s">
        <v>1142</v>
      </c>
      <c r="C1461" s="354">
        <v>7135</v>
      </c>
      <c r="D1461" s="353">
        <v>2135</v>
      </c>
      <c r="E1461" s="25"/>
    </row>
    <row r="1462" spans="1:5" ht="18.75" customHeight="1">
      <c r="A1462" s="28">
        <v>2210199</v>
      </c>
      <c r="B1462" s="29" t="s">
        <v>1143</v>
      </c>
      <c r="C1462" s="302"/>
      <c r="D1462" s="353"/>
      <c r="E1462" s="25"/>
    </row>
    <row r="1463" spans="1:5" ht="18.75" customHeight="1">
      <c r="A1463" s="26">
        <v>22102</v>
      </c>
      <c r="B1463" s="27" t="s">
        <v>1144</v>
      </c>
      <c r="C1463" s="351">
        <f>SUM(C1464:C1466)</f>
        <v>3105</v>
      </c>
      <c r="D1463" s="352"/>
      <c r="E1463" s="341"/>
    </row>
    <row r="1464" spans="1:5" ht="18.75" customHeight="1">
      <c r="A1464" s="28">
        <v>2210201</v>
      </c>
      <c r="B1464" s="29" t="s">
        <v>1145</v>
      </c>
      <c r="C1464" s="303">
        <v>3105</v>
      </c>
      <c r="D1464" s="353"/>
      <c r="E1464" s="25"/>
    </row>
    <row r="1465" spans="1:5" ht="18.75" customHeight="1">
      <c r="A1465" s="28">
        <v>2210202</v>
      </c>
      <c r="B1465" s="29" t="s">
        <v>1146</v>
      </c>
      <c r="C1465" s="354"/>
      <c r="D1465" s="353"/>
      <c r="E1465" s="25"/>
    </row>
    <row r="1466" spans="1:5" ht="18.75" customHeight="1">
      <c r="A1466" s="28">
        <v>2210203</v>
      </c>
      <c r="B1466" s="29" t="s">
        <v>1147</v>
      </c>
      <c r="C1466" s="354"/>
      <c r="D1466" s="353"/>
      <c r="E1466" s="25"/>
    </row>
    <row r="1467" spans="1:5" ht="18.75" customHeight="1">
      <c r="A1467" s="26">
        <v>22103</v>
      </c>
      <c r="B1467" s="27" t="s">
        <v>1148</v>
      </c>
      <c r="C1467" s="351">
        <f>SUM(C1468:C1470)</f>
        <v>0</v>
      </c>
      <c r="D1467" s="352"/>
      <c r="E1467" s="341"/>
    </row>
    <row r="1468" spans="1:5" ht="18.75" customHeight="1">
      <c r="A1468" s="28">
        <v>2210301</v>
      </c>
      <c r="B1468" s="29" t="s">
        <v>1149</v>
      </c>
      <c r="C1468" s="354"/>
      <c r="D1468" s="353"/>
      <c r="E1468" s="25"/>
    </row>
    <row r="1469" spans="1:5" ht="18.75" customHeight="1">
      <c r="A1469" s="28">
        <v>2210302</v>
      </c>
      <c r="B1469" s="29" t="s">
        <v>1150</v>
      </c>
      <c r="C1469" s="354"/>
      <c r="D1469" s="353"/>
      <c r="E1469" s="25"/>
    </row>
    <row r="1470" spans="1:5" ht="18.75" customHeight="1">
      <c r="A1470" s="28">
        <v>2210399</v>
      </c>
      <c r="B1470" s="29" t="s">
        <v>1151</v>
      </c>
      <c r="C1470" s="354"/>
      <c r="D1470" s="353"/>
      <c r="E1470" s="25"/>
    </row>
    <row r="1471" spans="1:5" ht="18.75" customHeight="1">
      <c r="A1471" s="334">
        <v>222</v>
      </c>
      <c r="B1471" s="335" t="s">
        <v>1152</v>
      </c>
      <c r="C1471" s="350">
        <f>C1472+C1487+C1501+C1506+C1512</f>
        <v>621</v>
      </c>
      <c r="D1471" s="350">
        <f>SUM(D1472:D1523)</f>
        <v>545</v>
      </c>
      <c r="E1471" s="343"/>
    </row>
    <row r="1472" spans="1:5" ht="18.75" customHeight="1">
      <c r="A1472" s="26">
        <v>22201</v>
      </c>
      <c r="B1472" s="27" t="s">
        <v>1153</v>
      </c>
      <c r="C1472" s="351">
        <f>SUM(C1473:C1486)</f>
        <v>621</v>
      </c>
      <c r="D1472" s="352"/>
      <c r="E1472" s="341"/>
    </row>
    <row r="1473" spans="1:5" ht="18.75" customHeight="1">
      <c r="A1473" s="28">
        <v>2220101</v>
      </c>
      <c r="B1473" s="29" t="s">
        <v>59</v>
      </c>
      <c r="C1473" s="304">
        <v>76</v>
      </c>
      <c r="D1473" s="353"/>
      <c r="E1473" s="25"/>
    </row>
    <row r="1474" spans="1:5" ht="18.75" customHeight="1">
      <c r="A1474" s="28">
        <v>2220102</v>
      </c>
      <c r="B1474" s="29" t="s">
        <v>60</v>
      </c>
      <c r="C1474" s="354"/>
      <c r="D1474" s="353"/>
      <c r="E1474" s="25"/>
    </row>
    <row r="1475" spans="1:5" ht="18.75" customHeight="1">
      <c r="A1475" s="28">
        <v>2220103</v>
      </c>
      <c r="B1475" s="29" t="s">
        <v>61</v>
      </c>
      <c r="C1475" s="354"/>
      <c r="D1475" s="353"/>
      <c r="E1475" s="25"/>
    </row>
    <row r="1476" spans="1:5" ht="18.75" customHeight="1">
      <c r="A1476" s="28">
        <v>2220104</v>
      </c>
      <c r="B1476" s="29" t="s">
        <v>1154</v>
      </c>
      <c r="C1476" s="354"/>
      <c r="D1476" s="353"/>
      <c r="E1476" s="25"/>
    </row>
    <row r="1477" spans="1:5" ht="18.75" customHeight="1">
      <c r="A1477" s="28">
        <v>2220105</v>
      </c>
      <c r="B1477" s="29" t="s">
        <v>1155</v>
      </c>
      <c r="C1477" s="354"/>
      <c r="D1477" s="353"/>
      <c r="E1477" s="25"/>
    </row>
    <row r="1478" spans="1:5" ht="18.75" customHeight="1">
      <c r="A1478" s="28">
        <v>2220106</v>
      </c>
      <c r="B1478" s="29" t="s">
        <v>1156</v>
      </c>
      <c r="C1478" s="354"/>
      <c r="D1478" s="353"/>
      <c r="E1478" s="25"/>
    </row>
    <row r="1479" spans="1:5" ht="18.75" customHeight="1">
      <c r="A1479" s="28">
        <v>2220107</v>
      </c>
      <c r="B1479" s="29" t="s">
        <v>1157</v>
      </c>
      <c r="C1479" s="354"/>
      <c r="D1479" s="353"/>
      <c r="E1479" s="25"/>
    </row>
    <row r="1480" spans="1:5" ht="18.75" customHeight="1">
      <c r="A1480" s="28">
        <v>2220112</v>
      </c>
      <c r="B1480" s="29" t="s">
        <v>1158</v>
      </c>
      <c r="C1480" s="354"/>
      <c r="D1480" s="353"/>
      <c r="E1480" s="25"/>
    </row>
    <row r="1481" spans="1:5" ht="18.75" customHeight="1">
      <c r="A1481" s="28">
        <v>2220113</v>
      </c>
      <c r="B1481" s="29" t="s">
        <v>1159</v>
      </c>
      <c r="C1481" s="354"/>
      <c r="D1481" s="353"/>
      <c r="E1481" s="25"/>
    </row>
    <row r="1482" spans="1:5" ht="18.75" customHeight="1">
      <c r="A1482" s="28">
        <v>2220114</v>
      </c>
      <c r="B1482" s="29" t="s">
        <v>1160</v>
      </c>
      <c r="C1482" s="354"/>
      <c r="D1482" s="353"/>
      <c r="E1482" s="25"/>
    </row>
    <row r="1483" spans="1:5" ht="18.75" customHeight="1">
      <c r="A1483" s="28">
        <v>2220115</v>
      </c>
      <c r="B1483" s="29" t="s">
        <v>1161</v>
      </c>
      <c r="C1483" s="354"/>
      <c r="D1483" s="353"/>
      <c r="E1483" s="25"/>
    </row>
    <row r="1484" spans="1:5" ht="18.75" customHeight="1">
      <c r="A1484" s="28">
        <v>2220118</v>
      </c>
      <c r="B1484" s="29" t="s">
        <v>1162</v>
      </c>
      <c r="C1484" s="354"/>
      <c r="D1484" s="353"/>
      <c r="E1484" s="25"/>
    </row>
    <row r="1485" spans="1:5" ht="18.75" customHeight="1">
      <c r="A1485" s="28">
        <v>2220150</v>
      </c>
      <c r="B1485" s="29" t="s">
        <v>68</v>
      </c>
      <c r="C1485" s="354"/>
      <c r="D1485" s="353"/>
      <c r="E1485" s="25"/>
    </row>
    <row r="1486" spans="1:5" ht="18.75" customHeight="1">
      <c r="A1486" s="28">
        <v>2220199</v>
      </c>
      <c r="B1486" s="29" t="s">
        <v>1163</v>
      </c>
      <c r="C1486" s="305">
        <v>545</v>
      </c>
      <c r="D1486" s="353">
        <v>545</v>
      </c>
      <c r="E1486" s="25"/>
    </row>
    <row r="1487" spans="1:5" ht="18.75" customHeight="1">
      <c r="A1487" s="26">
        <v>22202</v>
      </c>
      <c r="B1487" s="27" t="s">
        <v>1164</v>
      </c>
      <c r="C1487" s="351">
        <f>SUM(C1488:C1500)</f>
        <v>0</v>
      </c>
      <c r="D1487" s="352"/>
      <c r="E1487" s="341"/>
    </row>
    <row r="1488" spans="1:5" ht="18.75" customHeight="1">
      <c r="A1488" s="28">
        <v>2220201</v>
      </c>
      <c r="B1488" s="29" t="s">
        <v>59</v>
      </c>
      <c r="C1488" s="354"/>
      <c r="D1488" s="353"/>
      <c r="E1488" s="25"/>
    </row>
    <row r="1489" spans="1:5" ht="18.75" customHeight="1">
      <c r="A1489" s="28">
        <v>2220202</v>
      </c>
      <c r="B1489" s="29" t="s">
        <v>60</v>
      </c>
      <c r="C1489" s="354"/>
      <c r="D1489" s="353"/>
      <c r="E1489" s="25"/>
    </row>
    <row r="1490" spans="1:5" ht="18.75" customHeight="1">
      <c r="A1490" s="28">
        <v>2220203</v>
      </c>
      <c r="B1490" s="29" t="s">
        <v>61</v>
      </c>
      <c r="C1490" s="354"/>
      <c r="D1490" s="353"/>
      <c r="E1490" s="25"/>
    </row>
    <row r="1491" spans="1:5" ht="18.75" customHeight="1">
      <c r="A1491" s="28">
        <v>2220204</v>
      </c>
      <c r="B1491" s="29" t="s">
        <v>1165</v>
      </c>
      <c r="C1491" s="354"/>
      <c r="D1491" s="353"/>
      <c r="E1491" s="25"/>
    </row>
    <row r="1492" spans="1:5" ht="18.75" customHeight="1">
      <c r="A1492" s="28">
        <v>2220205</v>
      </c>
      <c r="B1492" s="29" t="s">
        <v>1166</v>
      </c>
      <c r="C1492" s="354"/>
      <c r="D1492" s="353"/>
      <c r="E1492" s="25"/>
    </row>
    <row r="1493" spans="1:5" ht="18.75" customHeight="1">
      <c r="A1493" s="28">
        <v>2220206</v>
      </c>
      <c r="B1493" s="29" t="s">
        <v>1167</v>
      </c>
      <c r="C1493" s="354"/>
      <c r="D1493" s="353"/>
      <c r="E1493" s="25"/>
    </row>
    <row r="1494" spans="1:5" ht="18.75" customHeight="1">
      <c r="A1494" s="28">
        <v>2220207</v>
      </c>
      <c r="B1494" s="29" t="s">
        <v>1168</v>
      </c>
      <c r="C1494" s="354"/>
      <c r="D1494" s="353"/>
      <c r="E1494" s="25"/>
    </row>
    <row r="1495" spans="1:5" ht="18.75" customHeight="1">
      <c r="A1495" s="28">
        <v>2220209</v>
      </c>
      <c r="B1495" s="29" t="s">
        <v>1169</v>
      </c>
      <c r="C1495" s="354"/>
      <c r="D1495" s="353"/>
      <c r="E1495" s="25"/>
    </row>
    <row r="1496" spans="1:5" ht="18.75" customHeight="1">
      <c r="A1496" s="28">
        <v>2220210</v>
      </c>
      <c r="B1496" s="29" t="s">
        <v>1170</v>
      </c>
      <c r="C1496" s="354"/>
      <c r="D1496" s="353"/>
      <c r="E1496" s="25"/>
    </row>
    <row r="1497" spans="1:5" ht="18.75" customHeight="1">
      <c r="A1497" s="28">
        <v>2220211</v>
      </c>
      <c r="B1497" s="29" t="s">
        <v>1171</v>
      </c>
      <c r="C1497" s="354"/>
      <c r="D1497" s="353"/>
      <c r="E1497" s="25"/>
    </row>
    <row r="1498" spans="1:5" ht="18.75" customHeight="1">
      <c r="A1498" s="28">
        <v>2220212</v>
      </c>
      <c r="B1498" s="29" t="s">
        <v>1172</v>
      </c>
      <c r="C1498" s="354"/>
      <c r="D1498" s="353"/>
      <c r="E1498" s="25"/>
    </row>
    <row r="1499" spans="1:5" ht="18.75" customHeight="1">
      <c r="A1499" s="28">
        <v>2220250</v>
      </c>
      <c r="B1499" s="29" t="s">
        <v>68</v>
      </c>
      <c r="C1499" s="354"/>
      <c r="D1499" s="353"/>
      <c r="E1499" s="25"/>
    </row>
    <row r="1500" spans="1:5" ht="18.75" customHeight="1">
      <c r="A1500" s="28">
        <v>2220299</v>
      </c>
      <c r="B1500" s="29" t="s">
        <v>1173</v>
      </c>
      <c r="C1500" s="354"/>
      <c r="D1500" s="353"/>
      <c r="E1500" s="25"/>
    </row>
    <row r="1501" spans="1:5" ht="18.75" customHeight="1">
      <c r="A1501" s="26">
        <v>22203</v>
      </c>
      <c r="B1501" s="27" t="s">
        <v>1174</v>
      </c>
      <c r="C1501" s="351">
        <f>SUM(C1502:C1505)</f>
        <v>0</v>
      </c>
      <c r="D1501" s="352"/>
      <c r="E1501" s="341"/>
    </row>
    <row r="1502" spans="1:5" ht="18.75" customHeight="1">
      <c r="A1502" s="28">
        <v>2220301</v>
      </c>
      <c r="B1502" s="29" t="s">
        <v>1175</v>
      </c>
      <c r="C1502" s="354"/>
      <c r="D1502" s="353"/>
      <c r="E1502" s="25"/>
    </row>
    <row r="1503" spans="1:5" ht="18.75" customHeight="1">
      <c r="A1503" s="28">
        <v>2220303</v>
      </c>
      <c r="B1503" s="29" t="s">
        <v>1176</v>
      </c>
      <c r="C1503" s="354"/>
      <c r="D1503" s="353"/>
      <c r="E1503" s="25"/>
    </row>
    <row r="1504" spans="1:5" ht="18.75" customHeight="1">
      <c r="A1504" s="28">
        <v>2220304</v>
      </c>
      <c r="B1504" s="29" t="s">
        <v>1177</v>
      </c>
      <c r="C1504" s="354"/>
      <c r="D1504" s="353"/>
      <c r="E1504" s="25"/>
    </row>
    <row r="1505" spans="1:5" ht="18.75" customHeight="1">
      <c r="A1505" s="28">
        <v>2220399</v>
      </c>
      <c r="B1505" s="29" t="s">
        <v>1178</v>
      </c>
      <c r="C1505" s="354"/>
      <c r="D1505" s="353"/>
      <c r="E1505" s="25"/>
    </row>
    <row r="1506" spans="1:5" ht="18.75" customHeight="1">
      <c r="A1506" s="26">
        <v>22204</v>
      </c>
      <c r="B1506" s="27" t="s">
        <v>1179</v>
      </c>
      <c r="C1506" s="351">
        <f>SUM(C1507:C1511)</f>
        <v>0</v>
      </c>
      <c r="D1506" s="352"/>
      <c r="E1506" s="341"/>
    </row>
    <row r="1507" spans="1:5" ht="18.75" customHeight="1">
      <c r="A1507" s="28">
        <v>2220401</v>
      </c>
      <c r="B1507" s="29" t="s">
        <v>1180</v>
      </c>
      <c r="C1507" s="354"/>
      <c r="D1507" s="353"/>
      <c r="E1507" s="25"/>
    </row>
    <row r="1508" spans="1:5" ht="18.75" customHeight="1">
      <c r="A1508" s="28">
        <v>2220402</v>
      </c>
      <c r="B1508" s="29" t="s">
        <v>1181</v>
      </c>
      <c r="C1508" s="354"/>
      <c r="D1508" s="353"/>
      <c r="E1508" s="25"/>
    </row>
    <row r="1509" spans="1:5" ht="18.75" customHeight="1">
      <c r="A1509" s="28">
        <v>2220403</v>
      </c>
      <c r="B1509" s="29" t="s">
        <v>1182</v>
      </c>
      <c r="C1509" s="354"/>
      <c r="D1509" s="353"/>
      <c r="E1509" s="25"/>
    </row>
    <row r="1510" spans="1:5" ht="18.75" customHeight="1">
      <c r="A1510" s="28">
        <v>2220404</v>
      </c>
      <c r="B1510" s="29" t="s">
        <v>1183</v>
      </c>
      <c r="C1510" s="354"/>
      <c r="D1510" s="353"/>
      <c r="E1510" s="25"/>
    </row>
    <row r="1511" spans="1:5" ht="18.75" customHeight="1">
      <c r="A1511" s="28">
        <v>2220499</v>
      </c>
      <c r="B1511" s="29" t="s">
        <v>1184</v>
      </c>
      <c r="C1511" s="354"/>
      <c r="D1511" s="353"/>
      <c r="E1511" s="25"/>
    </row>
    <row r="1512" spans="1:5" ht="18.75" customHeight="1">
      <c r="A1512" s="26">
        <v>22205</v>
      </c>
      <c r="B1512" s="27" t="s">
        <v>1185</v>
      </c>
      <c r="C1512" s="351">
        <f>SUM(C1513:C1523)</f>
        <v>0</v>
      </c>
      <c r="D1512" s="352"/>
      <c r="E1512" s="341"/>
    </row>
    <row r="1513" spans="1:5" ht="18.75" customHeight="1">
      <c r="A1513" s="28">
        <v>2220501</v>
      </c>
      <c r="B1513" s="29" t="s">
        <v>1186</v>
      </c>
      <c r="C1513" s="354"/>
      <c r="D1513" s="353"/>
      <c r="E1513" s="25"/>
    </row>
    <row r="1514" spans="1:5" ht="18.75" customHeight="1">
      <c r="A1514" s="28">
        <v>2220502</v>
      </c>
      <c r="B1514" s="29" t="s">
        <v>1187</v>
      </c>
      <c r="C1514" s="354"/>
      <c r="D1514" s="353"/>
      <c r="E1514" s="25"/>
    </row>
    <row r="1515" spans="1:5" ht="18.75" customHeight="1">
      <c r="A1515" s="28">
        <v>2220503</v>
      </c>
      <c r="B1515" s="29" t="s">
        <v>1188</v>
      </c>
      <c r="C1515" s="354"/>
      <c r="D1515" s="353"/>
      <c r="E1515" s="25"/>
    </row>
    <row r="1516" spans="1:5" ht="18.75" customHeight="1">
      <c r="A1516" s="28">
        <v>2220504</v>
      </c>
      <c r="B1516" s="29" t="s">
        <v>1189</v>
      </c>
      <c r="C1516" s="354"/>
      <c r="D1516" s="353"/>
      <c r="E1516" s="25"/>
    </row>
    <row r="1517" spans="1:5" ht="18.75" customHeight="1">
      <c r="A1517" s="28">
        <v>2220505</v>
      </c>
      <c r="B1517" s="29" t="s">
        <v>1190</v>
      </c>
      <c r="C1517" s="354"/>
      <c r="D1517" s="353"/>
      <c r="E1517" s="25"/>
    </row>
    <row r="1518" spans="1:5" ht="18.75" customHeight="1">
      <c r="A1518" s="28">
        <v>2220506</v>
      </c>
      <c r="B1518" s="29" t="s">
        <v>1191</v>
      </c>
      <c r="C1518" s="354"/>
      <c r="D1518" s="353"/>
      <c r="E1518" s="25"/>
    </row>
    <row r="1519" spans="1:5" ht="18.75" customHeight="1">
      <c r="A1519" s="28">
        <v>2220507</v>
      </c>
      <c r="B1519" s="29" t="s">
        <v>1192</v>
      </c>
      <c r="C1519" s="354"/>
      <c r="D1519" s="353"/>
      <c r="E1519" s="25"/>
    </row>
    <row r="1520" spans="1:5" ht="18.75" customHeight="1">
      <c r="A1520" s="28">
        <v>2220508</v>
      </c>
      <c r="B1520" s="29" t="s">
        <v>1193</v>
      </c>
      <c r="C1520" s="354"/>
      <c r="D1520" s="353"/>
      <c r="E1520" s="25"/>
    </row>
    <row r="1521" spans="1:5" ht="18.75" customHeight="1">
      <c r="A1521" s="28">
        <v>2220509</v>
      </c>
      <c r="B1521" s="29" t="s">
        <v>1194</v>
      </c>
      <c r="C1521" s="354"/>
      <c r="D1521" s="353"/>
      <c r="E1521" s="25"/>
    </row>
    <row r="1522" spans="1:5" ht="18.75" customHeight="1">
      <c r="A1522" s="28">
        <v>2220510</v>
      </c>
      <c r="B1522" s="29" t="s">
        <v>1195</v>
      </c>
      <c r="C1522" s="354"/>
      <c r="D1522" s="353"/>
      <c r="E1522" s="25"/>
    </row>
    <row r="1523" spans="1:5" ht="18.75" customHeight="1">
      <c r="A1523" s="28">
        <v>2220599</v>
      </c>
      <c r="B1523" s="29" t="s">
        <v>1196</v>
      </c>
      <c r="C1523" s="354"/>
      <c r="D1523" s="353"/>
      <c r="E1523" s="25"/>
    </row>
    <row r="1524" spans="1:5" ht="18.75" customHeight="1">
      <c r="A1524" s="334">
        <v>224</v>
      </c>
      <c r="B1524" s="335" t="s">
        <v>1197</v>
      </c>
      <c r="C1524" s="350">
        <f>C1525+C1537+C1543+C1549+C1557+C1570+C1574+C1580</f>
        <v>2334</v>
      </c>
      <c r="D1524" s="350">
        <f>SUM(D1525:D1580)</f>
        <v>638</v>
      </c>
      <c r="E1524" s="343"/>
    </row>
    <row r="1525" spans="1:5" ht="18.75" customHeight="1">
      <c r="A1525" s="26">
        <v>22401</v>
      </c>
      <c r="B1525" s="27" t="s">
        <v>1198</v>
      </c>
      <c r="C1525" s="351">
        <f>SUM(C1526:C1536)</f>
        <v>754</v>
      </c>
      <c r="D1525" s="352"/>
      <c r="E1525" s="341"/>
    </row>
    <row r="1526" spans="1:5" ht="18.75" customHeight="1">
      <c r="A1526" s="28">
        <v>2240101</v>
      </c>
      <c r="B1526" s="29" t="s">
        <v>59</v>
      </c>
      <c r="C1526" s="306">
        <v>366</v>
      </c>
      <c r="D1526" s="353"/>
      <c r="E1526" s="25"/>
    </row>
    <row r="1527" spans="1:5" ht="18.75" customHeight="1">
      <c r="A1527" s="28">
        <v>2240102</v>
      </c>
      <c r="B1527" s="29" t="s">
        <v>60</v>
      </c>
      <c r="C1527" s="354"/>
      <c r="D1527" s="353"/>
      <c r="E1527" s="25"/>
    </row>
    <row r="1528" spans="1:5" ht="18.75" customHeight="1">
      <c r="A1528" s="28">
        <v>2240103</v>
      </c>
      <c r="B1528" s="29" t="s">
        <v>61</v>
      </c>
      <c r="C1528" s="354"/>
      <c r="D1528" s="353"/>
      <c r="E1528" s="25"/>
    </row>
    <row r="1529" spans="1:5" ht="18.75" customHeight="1">
      <c r="A1529" s="28">
        <v>2240104</v>
      </c>
      <c r="B1529" s="29" t="s">
        <v>1199</v>
      </c>
      <c r="C1529" s="307">
        <v>100</v>
      </c>
      <c r="D1529" s="353"/>
      <c r="E1529" s="25"/>
    </row>
    <row r="1530" spans="1:5" ht="18.75" customHeight="1">
      <c r="A1530" s="28">
        <v>2240105</v>
      </c>
      <c r="B1530" s="29" t="s">
        <v>1200</v>
      </c>
      <c r="C1530" s="354"/>
      <c r="D1530" s="353"/>
      <c r="E1530" s="25"/>
    </row>
    <row r="1531" spans="1:5" ht="18.75" customHeight="1">
      <c r="A1531" s="28">
        <v>2240106</v>
      </c>
      <c r="B1531" s="29" t="s">
        <v>1201</v>
      </c>
      <c r="C1531" s="308">
        <v>150</v>
      </c>
      <c r="D1531" s="353"/>
      <c r="E1531" s="25"/>
    </row>
    <row r="1532" spans="1:5" ht="18.75" customHeight="1">
      <c r="A1532" s="28">
        <v>2240107</v>
      </c>
      <c r="B1532" s="29" t="s">
        <v>1202</v>
      </c>
      <c r="C1532" s="354"/>
      <c r="D1532" s="353"/>
      <c r="E1532" s="25"/>
    </row>
    <row r="1533" spans="1:5" ht="18.75" customHeight="1">
      <c r="A1533" s="28">
        <v>2240108</v>
      </c>
      <c r="B1533" s="29" t="s">
        <v>1203</v>
      </c>
      <c r="C1533" s="354"/>
      <c r="D1533" s="353"/>
      <c r="E1533" s="25"/>
    </row>
    <row r="1534" spans="1:5" ht="18.75" customHeight="1">
      <c r="A1534" s="28">
        <v>2240109</v>
      </c>
      <c r="B1534" s="29" t="s">
        <v>1204</v>
      </c>
      <c r="C1534" s="309"/>
      <c r="D1534" s="353"/>
      <c r="E1534" s="25"/>
    </row>
    <row r="1535" spans="1:5" ht="18.75" customHeight="1">
      <c r="A1535" s="28">
        <v>2240150</v>
      </c>
      <c r="B1535" s="29" t="s">
        <v>68</v>
      </c>
      <c r="C1535" s="354"/>
      <c r="D1535" s="353"/>
      <c r="E1535" s="25"/>
    </row>
    <row r="1536" spans="1:5" ht="18.75" customHeight="1">
      <c r="A1536" s="28">
        <v>2240199</v>
      </c>
      <c r="B1536" s="29" t="s">
        <v>1205</v>
      </c>
      <c r="C1536" s="354">
        <v>138</v>
      </c>
      <c r="D1536" s="353">
        <v>118</v>
      </c>
      <c r="E1536" s="25"/>
    </row>
    <row r="1537" spans="1:5" ht="18.75" customHeight="1">
      <c r="A1537" s="26">
        <v>22402</v>
      </c>
      <c r="B1537" s="27" t="s">
        <v>1206</v>
      </c>
      <c r="C1537" s="351">
        <f>SUM(C1538:C1542)</f>
        <v>1060</v>
      </c>
      <c r="D1537" s="352"/>
      <c r="E1537" s="341"/>
    </row>
    <row r="1538" spans="1:5" ht="18.75" customHeight="1">
      <c r="A1538" s="28">
        <v>2240201</v>
      </c>
      <c r="B1538" s="29" t="s">
        <v>59</v>
      </c>
      <c r="C1538" s="354"/>
      <c r="D1538" s="353"/>
      <c r="E1538" s="25"/>
    </row>
    <row r="1539" spans="1:5" ht="18.75" customHeight="1">
      <c r="A1539" s="28">
        <v>2240202</v>
      </c>
      <c r="B1539" s="29" t="s">
        <v>60</v>
      </c>
      <c r="C1539" s="354"/>
      <c r="D1539" s="353"/>
      <c r="E1539" s="25"/>
    </row>
    <row r="1540" spans="1:5" ht="18.75" customHeight="1">
      <c r="A1540" s="28">
        <v>2240203</v>
      </c>
      <c r="B1540" s="29" t="s">
        <v>61</v>
      </c>
      <c r="C1540" s="354"/>
      <c r="D1540" s="353"/>
      <c r="E1540" s="25"/>
    </row>
    <row r="1541" spans="1:5" ht="18.75" customHeight="1">
      <c r="A1541" s="28">
        <v>2240204</v>
      </c>
      <c r="B1541" s="29" t="s">
        <v>1207</v>
      </c>
      <c r="C1541" s="354"/>
      <c r="D1541" s="353"/>
      <c r="E1541" s="25"/>
    </row>
    <row r="1542" spans="1:5" ht="18.75" customHeight="1">
      <c r="A1542" s="28">
        <v>2240299</v>
      </c>
      <c r="B1542" s="29" t="s">
        <v>1890</v>
      </c>
      <c r="C1542" s="310">
        <v>1060</v>
      </c>
      <c r="D1542" s="353"/>
      <c r="E1542" s="25"/>
    </row>
    <row r="1543" spans="1:5" ht="18.75" customHeight="1">
      <c r="A1543" s="26">
        <v>22403</v>
      </c>
      <c r="B1543" s="27" t="s">
        <v>1208</v>
      </c>
      <c r="C1543" s="351">
        <f>SUM(C1544:C1548)</f>
        <v>0</v>
      </c>
      <c r="D1543" s="352"/>
      <c r="E1543" s="341"/>
    </row>
    <row r="1544" spans="1:5" ht="18.75" customHeight="1">
      <c r="A1544" s="28">
        <v>2240301</v>
      </c>
      <c r="B1544" s="29" t="s">
        <v>59</v>
      </c>
      <c r="C1544" s="354"/>
      <c r="D1544" s="353"/>
      <c r="E1544" s="25"/>
    </row>
    <row r="1545" spans="1:5" ht="18.75" customHeight="1">
      <c r="A1545" s="28">
        <v>2240302</v>
      </c>
      <c r="B1545" s="29" t="s">
        <v>60</v>
      </c>
      <c r="C1545" s="354"/>
      <c r="D1545" s="353"/>
      <c r="E1545" s="25"/>
    </row>
    <row r="1546" spans="1:5" ht="18.75" customHeight="1">
      <c r="A1546" s="28">
        <v>2240303</v>
      </c>
      <c r="B1546" s="29" t="s">
        <v>61</v>
      </c>
      <c r="C1546" s="354"/>
      <c r="D1546" s="353"/>
      <c r="E1546" s="25"/>
    </row>
    <row r="1547" spans="1:5" ht="18.75" customHeight="1">
      <c r="A1547" s="28">
        <v>2240304</v>
      </c>
      <c r="B1547" s="29" t="s">
        <v>1209</v>
      </c>
      <c r="C1547" s="354"/>
      <c r="D1547" s="353"/>
      <c r="E1547" s="25"/>
    </row>
    <row r="1548" spans="1:5" ht="18.75" customHeight="1">
      <c r="A1548" s="28">
        <v>2240399</v>
      </c>
      <c r="B1548" s="29" t="s">
        <v>1210</v>
      </c>
      <c r="C1548" s="354"/>
      <c r="D1548" s="353"/>
      <c r="E1548" s="25"/>
    </row>
    <row r="1549" spans="1:5" ht="18.75" customHeight="1">
      <c r="A1549" s="26">
        <v>22404</v>
      </c>
      <c r="B1549" s="27" t="s">
        <v>1211</v>
      </c>
      <c r="C1549" s="351">
        <f>SUM(C1550:C1556)</f>
        <v>0</v>
      </c>
      <c r="D1549" s="352"/>
      <c r="E1549" s="341"/>
    </row>
    <row r="1550" spans="1:5" ht="18.75" customHeight="1">
      <c r="A1550" s="28">
        <v>2240401</v>
      </c>
      <c r="B1550" s="29" t="s">
        <v>59</v>
      </c>
      <c r="C1550" s="354"/>
      <c r="D1550" s="353"/>
      <c r="E1550" s="25"/>
    </row>
    <row r="1551" spans="1:5" ht="18.75" customHeight="1">
      <c r="A1551" s="28">
        <v>2240402</v>
      </c>
      <c r="B1551" s="29" t="s">
        <v>60</v>
      </c>
      <c r="C1551" s="354"/>
      <c r="D1551" s="353"/>
      <c r="E1551" s="25"/>
    </row>
    <row r="1552" spans="1:5" ht="18.75" customHeight="1">
      <c r="A1552" s="28">
        <v>2240403</v>
      </c>
      <c r="B1552" s="29" t="s">
        <v>61</v>
      </c>
      <c r="C1552" s="354"/>
      <c r="D1552" s="353"/>
      <c r="E1552" s="25"/>
    </row>
    <row r="1553" spans="1:5" ht="18.75" customHeight="1">
      <c r="A1553" s="28">
        <v>2240404</v>
      </c>
      <c r="B1553" s="29" t="s">
        <v>1212</v>
      </c>
      <c r="C1553" s="354"/>
      <c r="D1553" s="353"/>
      <c r="E1553" s="25"/>
    </row>
    <row r="1554" spans="1:5" ht="18.75" customHeight="1">
      <c r="A1554" s="28">
        <v>2240405</v>
      </c>
      <c r="B1554" s="29" t="s">
        <v>1213</v>
      </c>
      <c r="C1554" s="354"/>
      <c r="D1554" s="353"/>
      <c r="E1554" s="25"/>
    </row>
    <row r="1555" spans="1:5" ht="18.75" customHeight="1">
      <c r="A1555" s="28">
        <v>2240450</v>
      </c>
      <c r="B1555" s="29" t="s">
        <v>68</v>
      </c>
      <c r="C1555" s="354"/>
      <c r="D1555" s="353"/>
      <c r="E1555" s="25"/>
    </row>
    <row r="1556" spans="1:5" ht="18.75" customHeight="1">
      <c r="A1556" s="28">
        <v>2240499</v>
      </c>
      <c r="B1556" s="29" t="s">
        <v>1214</v>
      </c>
      <c r="C1556" s="354"/>
      <c r="D1556" s="353"/>
      <c r="E1556" s="25"/>
    </row>
    <row r="1557" spans="1:5" ht="18.75" customHeight="1">
      <c r="A1557" s="26">
        <v>22405</v>
      </c>
      <c r="B1557" s="27" t="s">
        <v>1215</v>
      </c>
      <c r="C1557" s="351">
        <f>SUM(C1558:C1569)</f>
        <v>0</v>
      </c>
      <c r="D1557" s="352"/>
      <c r="E1557" s="341"/>
    </row>
    <row r="1558" spans="1:5" ht="18.75" customHeight="1">
      <c r="A1558" s="28">
        <v>2240501</v>
      </c>
      <c r="B1558" s="29" t="s">
        <v>59</v>
      </c>
      <c r="C1558" s="354"/>
      <c r="D1558" s="353"/>
      <c r="E1558" s="25"/>
    </row>
    <row r="1559" spans="1:5" ht="18.75" customHeight="1">
      <c r="A1559" s="28">
        <v>2240502</v>
      </c>
      <c r="B1559" s="29" t="s">
        <v>60</v>
      </c>
      <c r="C1559" s="354"/>
      <c r="D1559" s="353"/>
      <c r="E1559" s="25"/>
    </row>
    <row r="1560" spans="1:5" ht="18.75" customHeight="1">
      <c r="A1560" s="28">
        <v>2240503</v>
      </c>
      <c r="B1560" s="29" t="s">
        <v>61</v>
      </c>
      <c r="C1560" s="354"/>
      <c r="D1560" s="353"/>
      <c r="E1560" s="25"/>
    </row>
    <row r="1561" spans="1:5" ht="18.75" customHeight="1">
      <c r="A1561" s="28">
        <v>2240504</v>
      </c>
      <c r="B1561" s="29" t="s">
        <v>1216</v>
      </c>
      <c r="C1561" s="354"/>
      <c r="D1561" s="353"/>
      <c r="E1561" s="25"/>
    </row>
    <row r="1562" spans="1:5" ht="18.75" customHeight="1">
      <c r="A1562" s="28">
        <v>2240505</v>
      </c>
      <c r="B1562" s="29" t="s">
        <v>1217</v>
      </c>
      <c r="C1562" s="354"/>
      <c r="D1562" s="353"/>
      <c r="E1562" s="25"/>
    </row>
    <row r="1563" spans="1:5" ht="18.75" customHeight="1">
      <c r="A1563" s="28">
        <v>2240506</v>
      </c>
      <c r="B1563" s="29" t="s">
        <v>1218</v>
      </c>
      <c r="C1563" s="354"/>
      <c r="D1563" s="353"/>
      <c r="E1563" s="25"/>
    </row>
    <row r="1564" spans="1:5" ht="18.75" customHeight="1">
      <c r="A1564" s="28">
        <v>2240507</v>
      </c>
      <c r="B1564" s="29" t="s">
        <v>1219</v>
      </c>
      <c r="C1564" s="354"/>
      <c r="D1564" s="353"/>
      <c r="E1564" s="25"/>
    </row>
    <row r="1565" spans="1:5" ht="18.75" customHeight="1">
      <c r="A1565" s="28">
        <v>2240508</v>
      </c>
      <c r="B1565" s="29" t="s">
        <v>1220</v>
      </c>
      <c r="C1565" s="354"/>
      <c r="D1565" s="353"/>
      <c r="E1565" s="25"/>
    </row>
    <row r="1566" spans="1:5" ht="18.75" customHeight="1">
      <c r="A1566" s="28">
        <v>2240509</v>
      </c>
      <c r="B1566" s="29" t="s">
        <v>1221</v>
      </c>
      <c r="C1566" s="354"/>
      <c r="D1566" s="353"/>
      <c r="E1566" s="25"/>
    </row>
    <row r="1567" spans="1:5" ht="18.75" customHeight="1">
      <c r="A1567" s="28">
        <v>2240510</v>
      </c>
      <c r="B1567" s="29" t="s">
        <v>1222</v>
      </c>
      <c r="C1567" s="354"/>
      <c r="D1567" s="353"/>
      <c r="E1567" s="25"/>
    </row>
    <row r="1568" spans="1:5" ht="18.75" customHeight="1">
      <c r="A1568" s="28">
        <v>2240550</v>
      </c>
      <c r="B1568" s="29" t="s">
        <v>1223</v>
      </c>
      <c r="C1568" s="354"/>
      <c r="D1568" s="353"/>
      <c r="E1568" s="25"/>
    </row>
    <row r="1569" spans="1:5" ht="18.75" customHeight="1">
      <c r="A1569" s="28">
        <v>2240599</v>
      </c>
      <c r="B1569" s="29" t="s">
        <v>1224</v>
      </c>
      <c r="C1569" s="354"/>
      <c r="D1569" s="353"/>
      <c r="E1569" s="25"/>
    </row>
    <row r="1570" spans="1:5" ht="18.75" customHeight="1">
      <c r="A1570" s="26">
        <v>22406</v>
      </c>
      <c r="B1570" s="27" t="s">
        <v>1225</v>
      </c>
      <c r="C1570" s="351">
        <f>SUM(C1571:C1573)</f>
        <v>520</v>
      </c>
      <c r="D1570" s="352"/>
      <c r="E1570" s="341"/>
    </row>
    <row r="1571" spans="1:5" ht="18.75" customHeight="1">
      <c r="A1571" s="28">
        <v>2240601</v>
      </c>
      <c r="B1571" s="29" t="s">
        <v>1226</v>
      </c>
      <c r="C1571" s="354">
        <v>520</v>
      </c>
      <c r="D1571" s="353">
        <v>520</v>
      </c>
      <c r="E1571" s="25"/>
    </row>
    <row r="1572" spans="1:5" ht="18.75" customHeight="1">
      <c r="A1572" s="28">
        <v>2240602</v>
      </c>
      <c r="B1572" s="29" t="s">
        <v>1227</v>
      </c>
      <c r="C1572" s="354"/>
      <c r="D1572" s="353"/>
      <c r="E1572" s="25"/>
    </row>
    <row r="1573" spans="1:5" ht="18.75" customHeight="1">
      <c r="A1573" s="28">
        <v>2240699</v>
      </c>
      <c r="B1573" s="29" t="s">
        <v>1228</v>
      </c>
      <c r="C1573" s="354"/>
      <c r="D1573" s="353"/>
      <c r="E1573" s="25"/>
    </row>
    <row r="1574" spans="1:5" ht="18.75" customHeight="1">
      <c r="A1574" s="26">
        <v>22407</v>
      </c>
      <c r="B1574" s="27" t="s">
        <v>1229</v>
      </c>
      <c r="C1574" s="351">
        <f>SUM(C1575:C1580)</f>
        <v>0</v>
      </c>
      <c r="D1574" s="352"/>
      <c r="E1574" s="341"/>
    </row>
    <row r="1575" spans="1:5" ht="18.75" customHeight="1">
      <c r="A1575" s="28">
        <v>2240701</v>
      </c>
      <c r="B1575" s="29" t="s">
        <v>1230</v>
      </c>
      <c r="C1575" s="354"/>
      <c r="D1575" s="353"/>
      <c r="E1575" s="25"/>
    </row>
    <row r="1576" spans="1:5" ht="18.75" customHeight="1">
      <c r="A1576" s="28">
        <v>2240702</v>
      </c>
      <c r="B1576" s="29" t="s">
        <v>1231</v>
      </c>
      <c r="C1576" s="354"/>
      <c r="D1576" s="353"/>
      <c r="E1576" s="25"/>
    </row>
    <row r="1577" spans="1:5" ht="18.75" customHeight="1">
      <c r="A1577" s="28">
        <v>2240703</v>
      </c>
      <c r="B1577" s="29" t="s">
        <v>1232</v>
      </c>
      <c r="C1577" s="354"/>
      <c r="D1577" s="353"/>
      <c r="E1577" s="25"/>
    </row>
    <row r="1578" spans="1:5" ht="18.75" customHeight="1">
      <c r="A1578" s="28">
        <v>2240704</v>
      </c>
      <c r="B1578" s="29" t="s">
        <v>1233</v>
      </c>
      <c r="C1578" s="354"/>
      <c r="D1578" s="353"/>
      <c r="E1578" s="25"/>
    </row>
    <row r="1579" spans="1:5" ht="18.75" customHeight="1">
      <c r="A1579" s="28">
        <v>2240799</v>
      </c>
      <c r="B1579" s="29" t="s">
        <v>1234</v>
      </c>
      <c r="C1579" s="354"/>
      <c r="D1579" s="353"/>
      <c r="E1579" s="25"/>
    </row>
    <row r="1580" spans="1:5" ht="18.75" customHeight="1">
      <c r="A1580" s="26">
        <v>22499</v>
      </c>
      <c r="B1580" s="27" t="s">
        <v>1235</v>
      </c>
      <c r="C1580" s="351"/>
      <c r="D1580" s="352"/>
      <c r="E1580" s="341"/>
    </row>
    <row r="1581" spans="1:5" ht="18.75" customHeight="1">
      <c r="A1581" s="334">
        <v>227</v>
      </c>
      <c r="B1581" s="335" t="s">
        <v>1236</v>
      </c>
      <c r="C1581" s="350">
        <v>5000</v>
      </c>
      <c r="D1581" s="350"/>
      <c r="E1581" s="343"/>
    </row>
    <row r="1582" spans="1:5" ht="18.75" customHeight="1">
      <c r="A1582" s="334">
        <v>229</v>
      </c>
      <c r="B1582" s="335" t="s">
        <v>221</v>
      </c>
      <c r="C1582" s="350">
        <f>C1583+C1584</f>
        <v>1000</v>
      </c>
      <c r="D1582" s="350"/>
      <c r="E1582" s="343"/>
    </row>
    <row r="1583" spans="1:5" ht="18.75" customHeight="1">
      <c r="A1583" s="26">
        <v>22902</v>
      </c>
      <c r="B1583" s="27" t="s">
        <v>1237</v>
      </c>
      <c r="C1583" s="351"/>
      <c r="D1583" s="351"/>
      <c r="E1583" s="340"/>
    </row>
    <row r="1584" spans="1:5" ht="18.75" customHeight="1">
      <c r="A1584" s="26">
        <v>22999</v>
      </c>
      <c r="B1584" s="27" t="s">
        <v>221</v>
      </c>
      <c r="C1584" s="351">
        <f>SUM(C1585)</f>
        <v>1000</v>
      </c>
      <c r="D1584" s="351"/>
      <c r="E1584" s="340"/>
    </row>
    <row r="1585" spans="1:5" ht="18.75" customHeight="1">
      <c r="A1585" s="28">
        <v>2299901</v>
      </c>
      <c r="B1585" s="29" t="s">
        <v>221</v>
      </c>
      <c r="C1585" s="354">
        <v>1000</v>
      </c>
      <c r="D1585" s="353"/>
      <c r="E1585" s="25"/>
    </row>
    <row r="1586" spans="1:5" ht="18.75" customHeight="1">
      <c r="A1586" s="338">
        <v>232</v>
      </c>
      <c r="B1586" s="339" t="s">
        <v>1585</v>
      </c>
      <c r="C1586" s="350">
        <v>4000</v>
      </c>
      <c r="D1586" s="350"/>
      <c r="E1586" s="343"/>
    </row>
    <row r="1587" spans="1:5" ht="18.75" customHeight="1">
      <c r="A1587" s="26">
        <v>23201</v>
      </c>
      <c r="B1587" s="27" t="s">
        <v>1845</v>
      </c>
      <c r="C1587" s="351"/>
      <c r="D1587" s="351"/>
      <c r="E1587" s="340"/>
    </row>
    <row r="1588" spans="1:5" ht="18.75" customHeight="1">
      <c r="A1588" s="26">
        <v>23202</v>
      </c>
      <c r="B1588" s="27" t="s">
        <v>1846</v>
      </c>
      <c r="C1588" s="351"/>
      <c r="D1588" s="351"/>
      <c r="E1588" s="340"/>
    </row>
    <row r="1589" spans="1:5" ht="18.75" customHeight="1">
      <c r="A1589" s="26">
        <v>23203</v>
      </c>
      <c r="B1589" s="27" t="s">
        <v>1847</v>
      </c>
      <c r="C1589" s="351">
        <v>4000</v>
      </c>
      <c r="D1589" s="351"/>
      <c r="E1589" s="340"/>
    </row>
    <row r="1590" spans="1:5" ht="18.75" customHeight="1">
      <c r="A1590" s="28">
        <v>2320301</v>
      </c>
      <c r="B1590" s="29" t="s">
        <v>1848</v>
      </c>
      <c r="C1590" s="354">
        <v>4000</v>
      </c>
      <c r="D1590" s="353"/>
      <c r="E1590" s="25"/>
    </row>
    <row r="1591" spans="1:5" ht="18.75" customHeight="1">
      <c r="A1591" s="28">
        <v>2320302</v>
      </c>
      <c r="B1591" s="29" t="s">
        <v>1849</v>
      </c>
      <c r="C1591" s="354"/>
      <c r="D1591" s="353"/>
      <c r="E1591" s="25"/>
    </row>
    <row r="1592" spans="1:5" ht="18.75" customHeight="1">
      <c r="A1592" s="28">
        <v>2320303</v>
      </c>
      <c r="B1592" s="29" t="s">
        <v>1850</v>
      </c>
      <c r="C1592" s="354"/>
      <c r="D1592" s="353"/>
      <c r="E1592" s="25"/>
    </row>
    <row r="1593" spans="1:5" ht="18.75" customHeight="1">
      <c r="A1593" s="28">
        <v>2320304</v>
      </c>
      <c r="B1593" s="29" t="s">
        <v>1851</v>
      </c>
      <c r="C1593" s="354"/>
      <c r="D1593" s="353"/>
      <c r="E1593" s="25"/>
    </row>
    <row r="1594" spans="1:5" ht="18.75" customHeight="1">
      <c r="A1594" s="334">
        <v>232</v>
      </c>
      <c r="B1594" s="335" t="s">
        <v>1238</v>
      </c>
      <c r="C1594" s="350">
        <f>C1595+C1596+C1597</f>
        <v>7900</v>
      </c>
      <c r="D1594" s="350"/>
      <c r="E1594" s="343"/>
    </row>
    <row r="1595" spans="1:5" ht="18.75" customHeight="1">
      <c r="A1595" s="26">
        <v>23201</v>
      </c>
      <c r="B1595" s="27" t="s">
        <v>1239</v>
      </c>
      <c r="C1595" s="351">
        <v>0</v>
      </c>
      <c r="D1595" s="351"/>
      <c r="E1595" s="340"/>
    </row>
    <row r="1596" spans="1:5" ht="18.75" customHeight="1">
      <c r="A1596" s="26">
        <v>23202</v>
      </c>
      <c r="B1596" s="27" t="s">
        <v>1240</v>
      </c>
      <c r="C1596" s="351">
        <v>0</v>
      </c>
      <c r="D1596" s="351"/>
      <c r="E1596" s="340"/>
    </row>
    <row r="1597" spans="1:5" ht="18.75" customHeight="1">
      <c r="A1597" s="26">
        <v>23203</v>
      </c>
      <c r="B1597" s="27" t="s">
        <v>1241</v>
      </c>
      <c r="C1597" s="351">
        <v>7900</v>
      </c>
      <c r="D1597" s="351"/>
      <c r="E1597" s="340"/>
    </row>
    <row r="1598" spans="1:5" ht="18.75" customHeight="1">
      <c r="A1598" s="28">
        <v>2320301</v>
      </c>
      <c r="B1598" s="29" t="s">
        <v>1242</v>
      </c>
      <c r="C1598" s="354">
        <v>7900</v>
      </c>
      <c r="D1598" s="353"/>
      <c r="E1598" s="25"/>
    </row>
    <row r="1599" spans="1:5" ht="18.75" customHeight="1">
      <c r="A1599" s="28">
        <v>2320302</v>
      </c>
      <c r="B1599" s="29" t="s">
        <v>1243</v>
      </c>
      <c r="C1599" s="354"/>
      <c r="D1599" s="353"/>
      <c r="E1599" s="25"/>
    </row>
    <row r="1600" spans="1:5" ht="18.75" customHeight="1">
      <c r="A1600" s="28">
        <v>2320303</v>
      </c>
      <c r="B1600" s="29" t="s">
        <v>1244</v>
      </c>
      <c r="C1600" s="354"/>
      <c r="D1600" s="353"/>
      <c r="E1600" s="25"/>
    </row>
    <row r="1601" spans="1:5" ht="18.75" customHeight="1">
      <c r="A1601" s="28">
        <v>2320304</v>
      </c>
      <c r="B1601" s="29" t="s">
        <v>1245</v>
      </c>
      <c r="C1601" s="354"/>
      <c r="D1601" s="353"/>
      <c r="E1601" s="25"/>
    </row>
    <row r="1602" spans="1:5" ht="18.75" customHeight="1">
      <c r="A1602" s="399" t="s">
        <v>54</v>
      </c>
      <c r="B1602" s="400"/>
      <c r="C1602" s="350">
        <f>C5+C257+C296+C315+C404+C459+C522+C592+C723+C762+C835+C924+C992+C1141+C1256+C1326+C1346+C1377+C1387+C1452+C1471+C1524+C1581+C1582+C1594+C1586</f>
        <v>481801.53</v>
      </c>
      <c r="D1602" s="350">
        <f>D5+D404+D459+D522+D592+D762+D835+D924+D992+D1141+D1256+D1326+D1387+D1452+D1471+D1524</f>
        <v>61970</v>
      </c>
      <c r="E1602" s="343"/>
    </row>
  </sheetData>
  <autoFilter ref="B1:B1592"/>
  <mergeCells count="2">
    <mergeCell ref="A2:E2"/>
    <mergeCell ref="A1602:B1602"/>
  </mergeCells>
  <phoneticPr fontId="81" type="noConversion"/>
  <printOptions horizontalCentered="1"/>
  <pageMargins left="0.56999999999999995" right="0.56000000000000005" top="0.74803149606299202" bottom="0.74803149606299202" header="0.31496062992126" footer="0.31496062992126"/>
  <pageSetup paperSize="9" orientation="portrait" r:id="rId1"/>
</worksheet>
</file>

<file path=xl/worksheets/sheet6.xml><?xml version="1.0" encoding="utf-8"?>
<worksheet xmlns="http://schemas.openxmlformats.org/spreadsheetml/2006/main" xmlns:r="http://schemas.openxmlformats.org/officeDocument/2006/relationships">
  <dimension ref="A1:F15"/>
  <sheetViews>
    <sheetView showZeros="0" workbookViewId="0">
      <pane xSplit="2" ySplit="1" topLeftCell="C2" activePane="bottomRight" state="frozen"/>
      <selection pane="topRight"/>
      <selection pane="bottomLeft"/>
      <selection pane="bottomRight" activeCell="E18" sqref="E18"/>
    </sheetView>
  </sheetViews>
  <sheetFormatPr defaultColWidth="9" defaultRowHeight="15.75"/>
  <cols>
    <col min="1" max="1" width="3.25" style="109" customWidth="1"/>
    <col min="2" max="2" width="36.25" style="7" customWidth="1"/>
    <col min="3" max="3" width="16.25" style="7" customWidth="1"/>
    <col min="4" max="4" width="4.75" style="7" customWidth="1"/>
    <col min="5" max="5" width="27.25" style="7" customWidth="1"/>
    <col min="6" max="6" width="18.25" style="8" customWidth="1"/>
    <col min="7" max="16384" width="9" style="7"/>
  </cols>
  <sheetData>
    <row r="1" spans="1:6">
      <c r="A1" s="403" t="s">
        <v>1441</v>
      </c>
      <c r="B1" s="404"/>
      <c r="C1" s="9"/>
      <c r="D1" s="9"/>
      <c r="E1" s="9"/>
      <c r="F1" s="9"/>
    </row>
    <row r="2" spans="1:6" ht="22.5">
      <c r="A2" s="108"/>
      <c r="B2" s="405" t="s">
        <v>1736</v>
      </c>
      <c r="C2" s="405"/>
      <c r="D2" s="405"/>
      <c r="E2" s="405"/>
      <c r="F2" s="405"/>
    </row>
    <row r="3" spans="1:6" ht="22.5">
      <c r="A3" s="108"/>
      <c r="B3" s="10"/>
      <c r="C3" s="10"/>
      <c r="D3" s="10"/>
      <c r="E3" s="10"/>
      <c r="F3" s="10"/>
    </row>
    <row r="4" spans="1:6">
      <c r="A4" s="108"/>
      <c r="B4" s="11"/>
      <c r="C4" s="406"/>
      <c r="D4" s="406"/>
      <c r="E4" s="406"/>
      <c r="F4" s="12" t="s">
        <v>1246</v>
      </c>
    </row>
    <row r="5" spans="1:6" ht="29.25" customHeight="1">
      <c r="A5" s="407" t="s">
        <v>1247</v>
      </c>
      <c r="B5" s="408"/>
      <c r="C5" s="13" t="s">
        <v>4</v>
      </c>
      <c r="D5" s="407" t="s">
        <v>1247</v>
      </c>
      <c r="E5" s="408"/>
      <c r="F5" s="13" t="s">
        <v>4</v>
      </c>
    </row>
    <row r="6" spans="1:6" ht="21.75" customHeight="1">
      <c r="A6" s="409" t="s">
        <v>1248</v>
      </c>
      <c r="B6" s="409"/>
      <c r="C6" s="388">
        <v>105886</v>
      </c>
      <c r="D6" s="401" t="s">
        <v>1249</v>
      </c>
      <c r="E6" s="402"/>
      <c r="F6" s="388">
        <v>481802</v>
      </c>
    </row>
    <row r="7" spans="1:6" ht="21.75" customHeight="1">
      <c r="A7" s="409" t="s">
        <v>1250</v>
      </c>
      <c r="B7" s="409"/>
      <c r="C7" s="388">
        <v>372091</v>
      </c>
      <c r="D7" s="401" t="s">
        <v>1251</v>
      </c>
      <c r="E7" s="402"/>
      <c r="F7" s="388">
        <v>12525</v>
      </c>
    </row>
    <row r="8" spans="1:6" ht="21.75" customHeight="1">
      <c r="A8" s="110">
        <v>1</v>
      </c>
      <c r="B8" s="17" t="s">
        <v>1857</v>
      </c>
      <c r="C8" s="332">
        <v>16384</v>
      </c>
      <c r="D8" s="328"/>
      <c r="E8" s="329"/>
      <c r="F8" s="14"/>
    </row>
    <row r="9" spans="1:6" ht="21.75" customHeight="1">
      <c r="A9" s="110">
        <v>2</v>
      </c>
      <c r="B9" s="17" t="s">
        <v>1858</v>
      </c>
      <c r="C9" s="332">
        <v>293737</v>
      </c>
      <c r="D9" s="328"/>
      <c r="E9" s="329"/>
      <c r="F9" s="14"/>
    </row>
    <row r="10" spans="1:6" ht="21.75" customHeight="1">
      <c r="A10" s="110">
        <v>3</v>
      </c>
      <c r="B10" s="17" t="s">
        <v>1859</v>
      </c>
      <c r="C10" s="332">
        <v>61970</v>
      </c>
      <c r="D10" s="328"/>
      <c r="E10" s="329"/>
      <c r="F10" s="14"/>
    </row>
    <row r="11" spans="1:6" ht="21.75" customHeight="1">
      <c r="A11" s="409" t="s">
        <v>1252</v>
      </c>
      <c r="B11" s="409"/>
      <c r="C11" s="388">
        <v>13000</v>
      </c>
      <c r="D11" s="409"/>
      <c r="E11" s="409"/>
      <c r="F11" s="14"/>
    </row>
    <row r="12" spans="1:6" ht="21.75" customHeight="1">
      <c r="A12" s="110">
        <v>1</v>
      </c>
      <c r="B12" s="17" t="s">
        <v>1253</v>
      </c>
      <c r="C12" s="14">
        <v>7000</v>
      </c>
      <c r="D12" s="15"/>
      <c r="E12" s="16"/>
      <c r="F12" s="14"/>
    </row>
    <row r="13" spans="1:6" ht="21.75" customHeight="1">
      <c r="A13" s="110">
        <v>2</v>
      </c>
      <c r="B13" s="17" t="s">
        <v>1860</v>
      </c>
      <c r="C13" s="14">
        <v>6000</v>
      </c>
      <c r="D13" s="15"/>
      <c r="E13" s="16"/>
      <c r="F13" s="14"/>
    </row>
    <row r="14" spans="1:6" ht="21.75" customHeight="1">
      <c r="A14" s="401" t="s">
        <v>1254</v>
      </c>
      <c r="B14" s="402"/>
      <c r="C14" s="388">
        <v>3350</v>
      </c>
      <c r="D14" s="15"/>
      <c r="E14" s="16"/>
      <c r="F14" s="14"/>
    </row>
    <row r="15" spans="1:6" ht="21.75" customHeight="1">
      <c r="A15" s="19" t="s">
        <v>1255</v>
      </c>
      <c r="B15" s="19"/>
      <c r="C15" s="388">
        <f>C6+C7+C11+C14</f>
        <v>494327</v>
      </c>
      <c r="D15" s="18" t="s">
        <v>1255</v>
      </c>
      <c r="E15" s="18"/>
      <c r="F15" s="388">
        <f>F6+F7</f>
        <v>494327</v>
      </c>
    </row>
  </sheetData>
  <mergeCells count="12">
    <mergeCell ref="A14:B14"/>
    <mergeCell ref="A1:B1"/>
    <mergeCell ref="B2:F2"/>
    <mergeCell ref="C4:E4"/>
    <mergeCell ref="A5:B5"/>
    <mergeCell ref="D5:E5"/>
    <mergeCell ref="A6:B6"/>
    <mergeCell ref="D6:E6"/>
    <mergeCell ref="A7:B7"/>
    <mergeCell ref="D7:E7"/>
    <mergeCell ref="A11:B11"/>
    <mergeCell ref="D11:E11"/>
  </mergeCells>
  <phoneticPr fontId="81" type="noConversion"/>
  <printOptions horizontalCentered="1"/>
  <pageMargins left="0.15748031496063" right="0.15748031496063" top="0.82677165354330695" bottom="0.39370078740157499" header="0.511811023622047" footer="0.511811023622047"/>
  <pageSetup paperSize="9" firstPageNumber="7"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dimension ref="A1:M107"/>
  <sheetViews>
    <sheetView workbookViewId="0">
      <pane ySplit="5" topLeftCell="A6" activePane="bottomLeft" state="frozen"/>
      <selection pane="bottomLeft" activeCell="E73" sqref="E73"/>
    </sheetView>
  </sheetViews>
  <sheetFormatPr defaultColWidth="9" defaultRowHeight="13.5"/>
  <cols>
    <col min="1" max="4" width="4" customWidth="1"/>
    <col min="5" max="5" width="34.625" customWidth="1"/>
    <col min="6" max="7" width="9" style="115" customWidth="1"/>
    <col min="8" max="8" width="4.125" customWidth="1"/>
    <col min="9" max="10" width="4.375" customWidth="1"/>
    <col min="11" max="11" width="37.625" customWidth="1"/>
    <col min="12" max="12" width="10.625" style="115" customWidth="1"/>
    <col min="13" max="13" width="9" style="115"/>
  </cols>
  <sheetData>
    <row r="1" spans="1:13" s="44" customFormat="1" ht="15.75">
      <c r="A1" s="46" t="s">
        <v>1442</v>
      </c>
      <c r="B1" s="46"/>
      <c r="C1" s="46"/>
      <c r="D1" s="46"/>
      <c r="E1" s="45"/>
      <c r="F1" s="45"/>
      <c r="G1" s="45"/>
      <c r="L1" s="45"/>
      <c r="M1" s="45"/>
    </row>
    <row r="2" spans="1:13" ht="18.75">
      <c r="A2" s="415" t="s">
        <v>1854</v>
      </c>
      <c r="B2" s="415"/>
      <c r="C2" s="415"/>
      <c r="D2" s="415"/>
      <c r="E2" s="415"/>
      <c r="F2" s="415"/>
      <c r="G2" s="415"/>
      <c r="H2" s="415"/>
      <c r="I2" s="415"/>
      <c r="J2" s="415"/>
      <c r="K2" s="415"/>
      <c r="L2" s="415"/>
      <c r="M2" s="415"/>
    </row>
    <row r="3" spans="1:13" ht="22.5" customHeight="1">
      <c r="A3" s="416"/>
      <c r="B3" s="416"/>
      <c r="C3" s="416"/>
      <c r="D3" s="416"/>
      <c r="E3" s="416"/>
      <c r="F3" s="417"/>
      <c r="G3" s="417"/>
      <c r="H3" s="417"/>
      <c r="I3" s="417"/>
      <c r="J3" s="417"/>
      <c r="K3" s="62"/>
      <c r="M3" s="138" t="s">
        <v>1299</v>
      </c>
    </row>
    <row r="4" spans="1:13" ht="13.5" customHeight="1">
      <c r="A4" s="418" t="s">
        <v>1300</v>
      </c>
      <c r="B4" s="418"/>
      <c r="C4" s="418"/>
      <c r="D4" s="418"/>
      <c r="E4" s="418" t="s">
        <v>1301</v>
      </c>
      <c r="F4" s="410" t="s">
        <v>1435</v>
      </c>
      <c r="G4" s="410" t="s">
        <v>1302</v>
      </c>
      <c r="H4" s="418" t="s">
        <v>1300</v>
      </c>
      <c r="I4" s="418"/>
      <c r="J4" s="418"/>
      <c r="K4" s="418" t="s">
        <v>1301</v>
      </c>
      <c r="L4" s="410" t="s">
        <v>1435</v>
      </c>
      <c r="M4" s="410" t="s">
        <v>1302</v>
      </c>
    </row>
    <row r="5" spans="1:13">
      <c r="A5" s="64" t="s">
        <v>1303</v>
      </c>
      <c r="B5" s="64" t="s">
        <v>1304</v>
      </c>
      <c r="C5" s="64" t="s">
        <v>1305</v>
      </c>
      <c r="D5" s="64" t="s">
        <v>1306</v>
      </c>
      <c r="E5" s="418"/>
      <c r="F5" s="411"/>
      <c r="G5" s="411"/>
      <c r="H5" s="64" t="s">
        <v>1303</v>
      </c>
      <c r="I5" s="64" t="s">
        <v>1304</v>
      </c>
      <c r="J5" s="64" t="s">
        <v>1305</v>
      </c>
      <c r="K5" s="418"/>
      <c r="L5" s="411"/>
      <c r="M5" s="411"/>
    </row>
    <row r="6" spans="1:13" ht="24">
      <c r="A6" s="64">
        <v>103</v>
      </c>
      <c r="B6" s="65" t="s">
        <v>1307</v>
      </c>
      <c r="C6" s="65" t="s">
        <v>1308</v>
      </c>
      <c r="D6" s="65"/>
      <c r="E6" s="66" t="s">
        <v>1309</v>
      </c>
      <c r="F6" s="331">
        <v>60</v>
      </c>
      <c r="G6" s="128">
        <v>60</v>
      </c>
      <c r="H6" s="64">
        <v>207</v>
      </c>
      <c r="I6" s="65" t="s">
        <v>1310</v>
      </c>
      <c r="J6" s="64"/>
      <c r="K6" s="67" t="s">
        <v>1311</v>
      </c>
      <c r="L6" s="128">
        <v>60</v>
      </c>
      <c r="M6" s="128">
        <v>60</v>
      </c>
    </row>
    <row r="7" spans="1:13">
      <c r="A7" s="97"/>
      <c r="B7" s="65"/>
      <c r="C7" s="65"/>
      <c r="D7" s="65"/>
      <c r="E7" s="66"/>
      <c r="F7" s="127"/>
      <c r="G7" s="128"/>
      <c r="H7" s="97"/>
      <c r="I7" s="65"/>
      <c r="J7" s="97"/>
      <c r="K7" s="67"/>
      <c r="L7" s="128"/>
      <c r="M7" s="128"/>
    </row>
    <row r="8" spans="1:13">
      <c r="A8" s="64"/>
      <c r="B8" s="65"/>
      <c r="C8" s="65"/>
      <c r="D8" s="65"/>
      <c r="E8" s="66"/>
      <c r="F8" s="129"/>
      <c r="G8" s="129"/>
      <c r="H8" s="64"/>
      <c r="I8" s="64"/>
      <c r="J8" s="65" t="s">
        <v>1307</v>
      </c>
      <c r="K8" s="68" t="s">
        <v>1312</v>
      </c>
      <c r="L8" s="133"/>
      <c r="M8" s="129"/>
    </row>
    <row r="9" spans="1:13">
      <c r="A9" s="64"/>
      <c r="B9" s="65"/>
      <c r="C9" s="65"/>
      <c r="D9" s="65"/>
      <c r="E9" s="66"/>
      <c r="F9" s="129"/>
      <c r="G9" s="129"/>
      <c r="H9" s="64"/>
      <c r="I9" s="64"/>
      <c r="J9" s="65" t="s">
        <v>1313</v>
      </c>
      <c r="K9" s="68" t="s">
        <v>1314</v>
      </c>
      <c r="L9" s="133"/>
      <c r="M9" s="129"/>
    </row>
    <row r="10" spans="1:13">
      <c r="A10" s="64"/>
      <c r="B10" s="65"/>
      <c r="C10" s="65"/>
      <c r="D10" s="65"/>
      <c r="E10" s="66"/>
      <c r="F10" s="129"/>
      <c r="G10" s="129"/>
      <c r="H10" s="64"/>
      <c r="I10" s="64"/>
      <c r="J10" s="65" t="s">
        <v>1315</v>
      </c>
      <c r="K10" s="68" t="s">
        <v>1316</v>
      </c>
      <c r="L10" s="133"/>
      <c r="M10" s="129"/>
    </row>
    <row r="11" spans="1:13">
      <c r="A11" s="64"/>
      <c r="B11" s="65"/>
      <c r="C11" s="65"/>
      <c r="D11" s="65"/>
      <c r="E11" s="66"/>
      <c r="F11" s="129"/>
      <c r="G11" s="129"/>
      <c r="H11" s="64"/>
      <c r="I11" s="64"/>
      <c r="J11" s="65" t="s">
        <v>1317</v>
      </c>
      <c r="K11" s="68" t="s">
        <v>1318</v>
      </c>
      <c r="L11" s="133">
        <v>60</v>
      </c>
      <c r="M11" s="133">
        <v>60</v>
      </c>
    </row>
    <row r="12" spans="1:13">
      <c r="A12" s="64">
        <v>103</v>
      </c>
      <c r="B12" s="65" t="s">
        <v>1307</v>
      </c>
      <c r="C12" s="65" t="s">
        <v>1319</v>
      </c>
      <c r="D12" s="65"/>
      <c r="E12" s="66" t="s">
        <v>1320</v>
      </c>
      <c r="F12" s="130"/>
      <c r="G12" s="130"/>
      <c r="H12" s="65" t="s">
        <v>1321</v>
      </c>
      <c r="I12" s="65" t="s">
        <v>1322</v>
      </c>
      <c r="J12" s="65"/>
      <c r="K12" s="69" t="s">
        <v>1323</v>
      </c>
      <c r="L12" s="139"/>
      <c r="M12" s="130"/>
    </row>
    <row r="13" spans="1:13">
      <c r="A13" s="65"/>
      <c r="B13" s="65"/>
      <c r="C13" s="65"/>
      <c r="D13" s="65"/>
      <c r="E13" s="70"/>
      <c r="F13" s="130"/>
      <c r="G13" s="130"/>
      <c r="H13" s="65"/>
      <c r="I13" s="65"/>
      <c r="J13" s="65" t="s">
        <v>1307</v>
      </c>
      <c r="K13" s="69" t="s">
        <v>744</v>
      </c>
      <c r="L13" s="132"/>
      <c r="M13" s="130"/>
    </row>
    <row r="14" spans="1:13">
      <c r="A14" s="65"/>
      <c r="B14" s="65"/>
      <c r="C14" s="65"/>
      <c r="D14" s="65"/>
      <c r="E14" s="70"/>
      <c r="F14" s="130"/>
      <c r="G14" s="130"/>
      <c r="H14" s="65"/>
      <c r="I14" s="65"/>
      <c r="J14" s="65" t="s">
        <v>1313</v>
      </c>
      <c r="K14" s="69" t="s">
        <v>745</v>
      </c>
      <c r="L14" s="132"/>
      <c r="M14" s="130"/>
    </row>
    <row r="15" spans="1:13">
      <c r="A15" s="65"/>
      <c r="B15" s="65"/>
      <c r="C15" s="65"/>
      <c r="D15" s="65"/>
      <c r="E15" s="70"/>
      <c r="F15" s="130"/>
      <c r="G15" s="130"/>
      <c r="H15" s="65"/>
      <c r="I15" s="65"/>
      <c r="J15" s="65" t="s">
        <v>1317</v>
      </c>
      <c r="K15" s="69" t="s">
        <v>757</v>
      </c>
      <c r="L15" s="132"/>
      <c r="M15" s="130"/>
    </row>
    <row r="16" spans="1:13">
      <c r="A16" s="64">
        <v>103</v>
      </c>
      <c r="B16" s="65" t="s">
        <v>1307</v>
      </c>
      <c r="C16" s="65" t="s">
        <v>1324</v>
      </c>
      <c r="D16" s="65"/>
      <c r="E16" s="66" t="s">
        <v>1325</v>
      </c>
      <c r="F16" s="130"/>
      <c r="G16" s="130"/>
      <c r="H16" s="65" t="s">
        <v>1321</v>
      </c>
      <c r="I16" s="65" t="s">
        <v>1326</v>
      </c>
      <c r="J16" s="65"/>
      <c r="K16" s="69" t="s">
        <v>1327</v>
      </c>
      <c r="L16" s="132"/>
      <c r="M16" s="130"/>
    </row>
    <row r="17" spans="1:13">
      <c r="A17" s="65" t="s">
        <v>1328</v>
      </c>
      <c r="B17" s="65" t="s">
        <v>1307</v>
      </c>
      <c r="C17" s="65" t="s">
        <v>1329</v>
      </c>
      <c r="D17" s="65"/>
      <c r="E17" s="69" t="s">
        <v>1330</v>
      </c>
      <c r="F17" s="131">
        <v>62000</v>
      </c>
      <c r="G17" s="131">
        <v>42030</v>
      </c>
      <c r="H17" s="65" t="s">
        <v>1321</v>
      </c>
      <c r="I17" s="65" t="s">
        <v>1331</v>
      </c>
      <c r="J17" s="65"/>
      <c r="K17" s="69" t="s">
        <v>1332</v>
      </c>
      <c r="L17" s="140">
        <v>46540</v>
      </c>
      <c r="M17" s="140">
        <v>33100</v>
      </c>
    </row>
    <row r="18" spans="1:13">
      <c r="A18" s="65"/>
      <c r="B18" s="65"/>
      <c r="C18" s="65"/>
      <c r="D18" s="65" t="s">
        <v>1307</v>
      </c>
      <c r="E18" s="69" t="s">
        <v>1333</v>
      </c>
      <c r="F18" s="132">
        <v>62000</v>
      </c>
      <c r="G18" s="133">
        <v>42030</v>
      </c>
      <c r="H18" s="65"/>
      <c r="I18" s="65"/>
      <c r="J18" s="65" t="s">
        <v>1307</v>
      </c>
      <c r="K18" s="69" t="s">
        <v>744</v>
      </c>
      <c r="L18" s="132">
        <v>16000</v>
      </c>
      <c r="M18" s="132">
        <v>11000</v>
      </c>
    </row>
    <row r="19" spans="1:13">
      <c r="A19" s="65"/>
      <c r="B19" s="65"/>
      <c r="C19" s="65"/>
      <c r="D19" s="65" t="s">
        <v>1313</v>
      </c>
      <c r="E19" s="69" t="s">
        <v>1334</v>
      </c>
      <c r="F19" s="134"/>
      <c r="G19" s="134"/>
      <c r="H19" s="65"/>
      <c r="I19" s="65"/>
      <c r="J19" s="65" t="s">
        <v>1313</v>
      </c>
      <c r="K19" s="69" t="s">
        <v>745</v>
      </c>
      <c r="L19" s="132">
        <v>20000</v>
      </c>
      <c r="M19" s="132">
        <v>14200</v>
      </c>
    </row>
    <row r="20" spans="1:13">
      <c r="A20" s="65"/>
      <c r="B20" s="65"/>
      <c r="C20" s="65"/>
      <c r="D20" s="65" t="s">
        <v>1315</v>
      </c>
      <c r="E20" s="69" t="s">
        <v>1335</v>
      </c>
      <c r="F20" s="134"/>
      <c r="G20" s="134"/>
      <c r="H20" s="65"/>
      <c r="I20" s="65"/>
      <c r="J20" s="65" t="s">
        <v>1315</v>
      </c>
      <c r="K20" s="69" t="s">
        <v>746</v>
      </c>
      <c r="L20" s="132">
        <v>4575</v>
      </c>
      <c r="M20" s="132">
        <v>3575</v>
      </c>
    </row>
    <row r="21" spans="1:13">
      <c r="A21" s="65"/>
      <c r="B21" s="65"/>
      <c r="C21" s="65"/>
      <c r="D21" s="65" t="s">
        <v>1317</v>
      </c>
      <c r="E21" s="69" t="s">
        <v>1336</v>
      </c>
      <c r="F21" s="134"/>
      <c r="G21" s="134"/>
      <c r="H21" s="65"/>
      <c r="I21" s="65"/>
      <c r="J21" s="65" t="s">
        <v>1337</v>
      </c>
      <c r="K21" s="69" t="s">
        <v>1338</v>
      </c>
      <c r="L21" s="132">
        <v>4340</v>
      </c>
      <c r="M21" s="132">
        <v>2940</v>
      </c>
    </row>
    <row r="22" spans="1:13">
      <c r="A22" s="64"/>
      <c r="B22" s="64"/>
      <c r="C22" s="64"/>
      <c r="D22" s="64"/>
      <c r="E22" s="71"/>
      <c r="F22" s="130"/>
      <c r="G22" s="130"/>
      <c r="H22" s="65"/>
      <c r="I22" s="65"/>
      <c r="J22" s="65" t="s">
        <v>1339</v>
      </c>
      <c r="K22" s="69" t="s">
        <v>748</v>
      </c>
      <c r="L22" s="132"/>
      <c r="M22" s="132"/>
    </row>
    <row r="23" spans="1:13">
      <c r="A23" s="65"/>
      <c r="B23" s="65"/>
      <c r="C23" s="65"/>
      <c r="D23" s="65"/>
      <c r="E23" s="69"/>
      <c r="F23" s="130"/>
      <c r="G23" s="130"/>
      <c r="H23" s="65"/>
      <c r="I23" s="65"/>
      <c r="J23" s="65" t="s">
        <v>1340</v>
      </c>
      <c r="K23" s="69" t="s">
        <v>749</v>
      </c>
      <c r="L23" s="132">
        <v>700</v>
      </c>
      <c r="M23" s="132">
        <v>500</v>
      </c>
    </row>
    <row r="24" spans="1:13">
      <c r="A24" s="65"/>
      <c r="B24" s="65"/>
      <c r="C24" s="65"/>
      <c r="D24" s="65"/>
      <c r="E24" s="69"/>
      <c r="F24" s="130"/>
      <c r="G24" s="130"/>
      <c r="H24" s="65"/>
      <c r="I24" s="65"/>
      <c r="J24" s="65" t="s">
        <v>1310</v>
      </c>
      <c r="K24" s="69" t="s">
        <v>750</v>
      </c>
      <c r="L24" s="134"/>
      <c r="M24" s="134"/>
    </row>
    <row r="25" spans="1:13">
      <c r="A25" s="65"/>
      <c r="B25" s="65"/>
      <c r="C25" s="65"/>
      <c r="D25" s="65"/>
      <c r="E25" s="69"/>
      <c r="F25" s="130"/>
      <c r="G25" s="130"/>
      <c r="H25" s="65"/>
      <c r="I25" s="65"/>
      <c r="J25" s="65" t="s">
        <v>1331</v>
      </c>
      <c r="K25" s="72" t="s">
        <v>1341</v>
      </c>
      <c r="L25" s="134"/>
      <c r="M25" s="134"/>
    </row>
    <row r="26" spans="1:13">
      <c r="A26" s="65"/>
      <c r="B26" s="65"/>
      <c r="C26" s="65"/>
      <c r="D26" s="65"/>
      <c r="E26" s="69"/>
      <c r="F26" s="130"/>
      <c r="G26" s="130"/>
      <c r="H26" s="65"/>
      <c r="I26" s="65"/>
      <c r="J26" s="65" t="s">
        <v>1342</v>
      </c>
      <c r="K26" s="72" t="s">
        <v>751</v>
      </c>
      <c r="L26" s="134"/>
      <c r="M26" s="134"/>
    </row>
    <row r="27" spans="1:13">
      <c r="A27" s="65"/>
      <c r="B27" s="65"/>
      <c r="C27" s="65"/>
      <c r="D27" s="65"/>
      <c r="E27" s="69"/>
      <c r="F27" s="130"/>
      <c r="G27" s="130"/>
      <c r="H27" s="65"/>
      <c r="I27" s="65"/>
      <c r="J27" s="65" t="s">
        <v>1322</v>
      </c>
      <c r="K27" s="72" t="s">
        <v>752</v>
      </c>
      <c r="L27" s="134"/>
      <c r="M27" s="134"/>
    </row>
    <row r="28" spans="1:13">
      <c r="A28" s="65"/>
      <c r="B28" s="65"/>
      <c r="C28" s="65"/>
      <c r="D28" s="65"/>
      <c r="E28" s="69"/>
      <c r="F28" s="130"/>
      <c r="G28" s="130"/>
      <c r="H28" s="65"/>
      <c r="I28" s="65"/>
      <c r="J28" s="65" t="s">
        <v>1326</v>
      </c>
      <c r="K28" s="72" t="s">
        <v>753</v>
      </c>
      <c r="L28" s="134"/>
      <c r="M28" s="134"/>
    </row>
    <row r="29" spans="1:13">
      <c r="A29" s="65"/>
      <c r="B29" s="65"/>
      <c r="C29" s="65"/>
      <c r="D29" s="65"/>
      <c r="E29" s="69"/>
      <c r="F29" s="130"/>
      <c r="G29" s="130"/>
      <c r="H29" s="65"/>
      <c r="I29" s="65"/>
      <c r="J29" s="65" t="s">
        <v>1317</v>
      </c>
      <c r="K29" s="72" t="s">
        <v>755</v>
      </c>
      <c r="L29" s="132">
        <v>925</v>
      </c>
      <c r="M29" s="132">
        <v>885</v>
      </c>
    </row>
    <row r="30" spans="1:13">
      <c r="A30" s="65" t="s">
        <v>1328</v>
      </c>
      <c r="B30" s="65" t="s">
        <v>1307</v>
      </c>
      <c r="C30" s="65" t="s">
        <v>1343</v>
      </c>
      <c r="D30" s="65"/>
      <c r="E30" s="69" t="s">
        <v>1344</v>
      </c>
      <c r="F30" s="131">
        <v>870</v>
      </c>
      <c r="G30" s="131">
        <v>870</v>
      </c>
      <c r="H30" s="65" t="s">
        <v>1345</v>
      </c>
      <c r="I30" s="65" t="s">
        <v>1346</v>
      </c>
      <c r="J30" s="65"/>
      <c r="K30" s="67" t="s">
        <v>526</v>
      </c>
      <c r="L30" s="135">
        <v>870</v>
      </c>
      <c r="M30" s="131">
        <v>870</v>
      </c>
    </row>
    <row r="31" spans="1:13">
      <c r="A31" s="65"/>
      <c r="B31" s="65"/>
      <c r="C31" s="65"/>
      <c r="D31" s="65"/>
      <c r="E31" s="69"/>
      <c r="F31" s="131"/>
      <c r="G31" s="131"/>
      <c r="H31" s="65"/>
      <c r="I31" s="65"/>
      <c r="J31" s="65" t="s">
        <v>1307</v>
      </c>
      <c r="K31" s="67" t="s">
        <v>1347</v>
      </c>
      <c r="L31" s="132">
        <v>464</v>
      </c>
      <c r="M31" s="130">
        <v>464</v>
      </c>
    </row>
    <row r="32" spans="1:13">
      <c r="A32" s="65"/>
      <c r="B32" s="65"/>
      <c r="C32" s="65"/>
      <c r="D32" s="65"/>
      <c r="E32" s="69"/>
      <c r="F32" s="130"/>
      <c r="G32" s="130"/>
      <c r="H32" s="65"/>
      <c r="I32" s="65"/>
      <c r="J32" s="65" t="s">
        <v>1313</v>
      </c>
      <c r="K32" s="67" t="s">
        <v>1348</v>
      </c>
      <c r="L32" s="132">
        <v>406</v>
      </c>
      <c r="M32" s="130">
        <v>406</v>
      </c>
    </row>
    <row r="33" spans="1:13">
      <c r="A33" s="65"/>
      <c r="B33" s="65"/>
      <c r="C33" s="65"/>
      <c r="D33" s="65"/>
      <c r="E33" s="69"/>
      <c r="F33" s="130"/>
      <c r="G33" s="130"/>
      <c r="H33" s="65"/>
      <c r="I33" s="65"/>
      <c r="J33" s="65" t="s">
        <v>1317</v>
      </c>
      <c r="K33" s="67" t="s">
        <v>1349</v>
      </c>
      <c r="L33" s="132"/>
      <c r="M33" s="130"/>
    </row>
    <row r="34" spans="1:13" ht="24">
      <c r="A34" s="65" t="s">
        <v>1328</v>
      </c>
      <c r="B34" s="65" t="s">
        <v>1307</v>
      </c>
      <c r="C34" s="65" t="s">
        <v>1350</v>
      </c>
      <c r="D34" s="65"/>
      <c r="E34" s="73" t="s">
        <v>1351</v>
      </c>
      <c r="F34" s="135"/>
      <c r="G34" s="135"/>
      <c r="H34" s="65" t="s">
        <v>1352</v>
      </c>
      <c r="I34" s="65" t="s">
        <v>1353</v>
      </c>
      <c r="J34" s="65"/>
      <c r="K34" s="67" t="s">
        <v>1354</v>
      </c>
      <c r="L34" s="135"/>
      <c r="M34" s="135"/>
    </row>
    <row r="35" spans="1:13">
      <c r="A35" s="65"/>
      <c r="B35" s="65"/>
      <c r="C35" s="65"/>
      <c r="D35" s="65" t="s">
        <v>1307</v>
      </c>
      <c r="E35" s="73" t="s">
        <v>1355</v>
      </c>
      <c r="F35" s="130"/>
      <c r="G35" s="130"/>
      <c r="H35" s="65"/>
      <c r="I35" s="65"/>
      <c r="J35" s="65" t="s">
        <v>1307</v>
      </c>
      <c r="K35" s="68" t="s">
        <v>1348</v>
      </c>
      <c r="L35" s="132"/>
      <c r="M35" s="130"/>
    </row>
    <row r="36" spans="1:13">
      <c r="A36" s="65"/>
      <c r="B36" s="65"/>
      <c r="C36" s="65"/>
      <c r="D36" s="65" t="s">
        <v>1313</v>
      </c>
      <c r="E36" s="73" t="s">
        <v>1356</v>
      </c>
      <c r="F36" s="130"/>
      <c r="G36" s="130"/>
      <c r="H36" s="65"/>
      <c r="I36" s="65"/>
      <c r="J36" s="65" t="s">
        <v>1313</v>
      </c>
      <c r="K36" s="68" t="s">
        <v>1357</v>
      </c>
      <c r="L36" s="132"/>
      <c r="M36" s="130"/>
    </row>
    <row r="37" spans="1:13">
      <c r="A37" s="65"/>
      <c r="B37" s="65"/>
      <c r="C37" s="65"/>
      <c r="D37" s="65"/>
      <c r="E37" s="73"/>
      <c r="F37" s="130"/>
      <c r="G37" s="130"/>
      <c r="H37" s="65"/>
      <c r="I37" s="65"/>
      <c r="J37" s="65" t="s">
        <v>1315</v>
      </c>
      <c r="K37" s="68" t="s">
        <v>1358</v>
      </c>
      <c r="L37" s="132"/>
      <c r="M37" s="130"/>
    </row>
    <row r="38" spans="1:13">
      <c r="A38" s="65"/>
      <c r="B38" s="65"/>
      <c r="C38" s="65"/>
      <c r="D38" s="65"/>
      <c r="E38" s="73"/>
      <c r="F38" s="130"/>
      <c r="G38" s="130"/>
      <c r="H38" s="65"/>
      <c r="I38" s="65"/>
      <c r="J38" s="65" t="s">
        <v>1317</v>
      </c>
      <c r="K38" s="68" t="s">
        <v>1359</v>
      </c>
      <c r="L38" s="132"/>
      <c r="M38" s="130"/>
    </row>
    <row r="39" spans="1:13" ht="24">
      <c r="A39" s="65" t="s">
        <v>1328</v>
      </c>
      <c r="B39" s="65" t="s">
        <v>1307</v>
      </c>
      <c r="C39" s="65" t="s">
        <v>1360</v>
      </c>
      <c r="D39" s="65"/>
      <c r="E39" s="68" t="s">
        <v>1361</v>
      </c>
      <c r="F39" s="135">
        <v>70</v>
      </c>
      <c r="G39" s="135">
        <v>70</v>
      </c>
      <c r="H39" s="65" t="s">
        <v>1352</v>
      </c>
      <c r="I39" s="65" t="s">
        <v>1362</v>
      </c>
      <c r="J39" s="65"/>
      <c r="K39" s="67" t="s">
        <v>1363</v>
      </c>
      <c r="L39" s="135">
        <v>70</v>
      </c>
      <c r="M39" s="135">
        <v>70</v>
      </c>
    </row>
    <row r="40" spans="1:13">
      <c r="A40" s="65"/>
      <c r="B40" s="65"/>
      <c r="C40" s="65"/>
      <c r="D40" s="65" t="s">
        <v>1307</v>
      </c>
      <c r="E40" s="68" t="s">
        <v>1364</v>
      </c>
      <c r="F40" s="132"/>
      <c r="G40" s="132"/>
      <c r="H40" s="65"/>
      <c r="I40" s="65"/>
      <c r="J40" s="65" t="s">
        <v>1307</v>
      </c>
      <c r="K40" s="68" t="s">
        <v>1365</v>
      </c>
      <c r="L40" s="132"/>
      <c r="M40" s="132"/>
    </row>
    <row r="41" spans="1:13">
      <c r="A41" s="65"/>
      <c r="B41" s="65"/>
      <c r="C41" s="65"/>
      <c r="D41" s="65" t="s">
        <v>1313</v>
      </c>
      <c r="E41" s="68" t="s">
        <v>1366</v>
      </c>
      <c r="F41" s="132">
        <v>70</v>
      </c>
      <c r="G41" s="132">
        <v>70</v>
      </c>
      <c r="H41" s="65"/>
      <c r="I41" s="65"/>
      <c r="J41" s="65" t="s">
        <v>1313</v>
      </c>
      <c r="K41" s="68" t="s">
        <v>1367</v>
      </c>
      <c r="L41" s="132">
        <v>70</v>
      </c>
      <c r="M41" s="132">
        <v>70</v>
      </c>
    </row>
    <row r="42" spans="1:13">
      <c r="A42" s="65"/>
      <c r="B42" s="65"/>
      <c r="C42" s="65"/>
      <c r="D42" s="65" t="s">
        <v>1315</v>
      </c>
      <c r="E42" s="68" t="s">
        <v>1368</v>
      </c>
      <c r="F42" s="132"/>
      <c r="G42" s="132"/>
      <c r="H42" s="65"/>
      <c r="I42" s="65"/>
      <c r="J42" s="65" t="s">
        <v>1315</v>
      </c>
      <c r="K42" s="68" t="s">
        <v>1369</v>
      </c>
      <c r="L42" s="132"/>
      <c r="M42" s="132"/>
    </row>
    <row r="43" spans="1:13">
      <c r="A43" s="65"/>
      <c r="B43" s="65"/>
      <c r="C43" s="65"/>
      <c r="D43" s="65"/>
      <c r="E43" s="73"/>
      <c r="F43" s="132"/>
      <c r="G43" s="132"/>
      <c r="H43" s="65"/>
      <c r="I43" s="65"/>
      <c r="J43" s="65" t="s">
        <v>1317</v>
      </c>
      <c r="K43" s="68" t="s">
        <v>1370</v>
      </c>
      <c r="L43" s="132"/>
      <c r="M43" s="132"/>
    </row>
    <row r="44" spans="1:13">
      <c r="A44" s="65" t="s">
        <v>1328</v>
      </c>
      <c r="B44" s="65" t="s">
        <v>1307</v>
      </c>
      <c r="C44" s="65" t="s">
        <v>1371</v>
      </c>
      <c r="D44" s="65"/>
      <c r="E44" s="73" t="s">
        <v>1372</v>
      </c>
      <c r="F44" s="135">
        <v>600</v>
      </c>
      <c r="G44" s="135">
        <v>600</v>
      </c>
      <c r="H44" s="65" t="s">
        <v>1373</v>
      </c>
      <c r="I44" s="65" t="s">
        <v>1374</v>
      </c>
      <c r="J44" s="65"/>
      <c r="K44" s="68" t="s">
        <v>1375</v>
      </c>
      <c r="L44" s="135">
        <v>600</v>
      </c>
      <c r="M44" s="135">
        <v>600</v>
      </c>
    </row>
    <row r="45" spans="1:13">
      <c r="A45" s="65"/>
      <c r="B45" s="65"/>
      <c r="C45" s="65"/>
      <c r="D45" s="65" t="s">
        <v>1307</v>
      </c>
      <c r="E45" s="73" t="s">
        <v>1376</v>
      </c>
      <c r="F45" s="132">
        <v>500</v>
      </c>
      <c r="G45" s="132">
        <v>500</v>
      </c>
      <c r="H45" s="65"/>
      <c r="I45" s="65"/>
      <c r="J45" s="65" t="s">
        <v>1307</v>
      </c>
      <c r="K45" s="67" t="s">
        <v>1377</v>
      </c>
      <c r="L45" s="132"/>
      <c r="M45" s="132"/>
    </row>
    <row r="46" spans="1:13">
      <c r="A46" s="65"/>
      <c r="B46" s="65"/>
      <c r="C46" s="65"/>
      <c r="D46" s="65" t="s">
        <v>1313</v>
      </c>
      <c r="E46" s="73" t="s">
        <v>1378</v>
      </c>
      <c r="F46" s="132">
        <v>100</v>
      </c>
      <c r="G46" s="132">
        <v>100</v>
      </c>
      <c r="H46" s="65"/>
      <c r="I46" s="65"/>
      <c r="J46" s="65" t="s">
        <v>1313</v>
      </c>
      <c r="K46" s="68" t="s">
        <v>1379</v>
      </c>
      <c r="L46" s="132">
        <v>300</v>
      </c>
      <c r="M46" s="132">
        <v>300</v>
      </c>
    </row>
    <row r="47" spans="1:13">
      <c r="A47" s="65"/>
      <c r="B47" s="65"/>
      <c r="C47" s="65"/>
      <c r="D47" s="65"/>
      <c r="E47" s="73"/>
      <c r="F47" s="132"/>
      <c r="G47" s="132"/>
      <c r="H47" s="65"/>
      <c r="I47" s="65"/>
      <c r="J47" s="65" t="s">
        <v>1315</v>
      </c>
      <c r="K47" s="68" t="s">
        <v>1380</v>
      </c>
      <c r="L47" s="132">
        <v>100</v>
      </c>
      <c r="M47" s="132">
        <v>100</v>
      </c>
    </row>
    <row r="48" spans="1:13">
      <c r="A48" s="65"/>
      <c r="B48" s="65"/>
      <c r="C48" s="65"/>
      <c r="D48" s="65"/>
      <c r="E48" s="73"/>
      <c r="F48" s="132"/>
      <c r="G48" s="132"/>
      <c r="H48" s="65"/>
      <c r="I48" s="65"/>
      <c r="J48" s="65" t="s">
        <v>1337</v>
      </c>
      <c r="K48" s="68" t="s">
        <v>1381</v>
      </c>
      <c r="L48" s="132"/>
      <c r="M48" s="132"/>
    </row>
    <row r="49" spans="1:13">
      <c r="A49" s="65"/>
      <c r="B49" s="65"/>
      <c r="C49" s="65"/>
      <c r="D49" s="65"/>
      <c r="E49" s="73"/>
      <c r="F49" s="132"/>
      <c r="G49" s="132"/>
      <c r="H49" s="65"/>
      <c r="I49" s="65"/>
      <c r="J49" s="65" t="s">
        <v>1339</v>
      </c>
      <c r="K49" s="68" t="s">
        <v>1382</v>
      </c>
      <c r="L49" s="132"/>
      <c r="M49" s="132"/>
    </row>
    <row r="50" spans="1:13">
      <c r="A50" s="65"/>
      <c r="B50" s="65"/>
      <c r="C50" s="65"/>
      <c r="D50" s="65"/>
      <c r="E50" s="73"/>
      <c r="F50" s="132"/>
      <c r="G50" s="132"/>
      <c r="H50" s="65"/>
      <c r="I50" s="65"/>
      <c r="J50" s="65" t="s">
        <v>1340</v>
      </c>
      <c r="K50" s="68" t="s">
        <v>1383</v>
      </c>
      <c r="L50" s="132">
        <v>100</v>
      </c>
      <c r="M50" s="132">
        <v>100</v>
      </c>
    </row>
    <row r="51" spans="1:13">
      <c r="A51" s="65"/>
      <c r="B51" s="65"/>
      <c r="C51" s="65"/>
      <c r="D51" s="65"/>
      <c r="E51" s="73"/>
      <c r="F51" s="132"/>
      <c r="G51" s="132"/>
      <c r="H51" s="65"/>
      <c r="I51" s="65"/>
      <c r="J51" s="65" t="s">
        <v>1322</v>
      </c>
      <c r="K51" s="68" t="s">
        <v>1384</v>
      </c>
      <c r="L51" s="132"/>
      <c r="M51" s="132"/>
    </row>
    <row r="52" spans="1:13">
      <c r="A52" s="65"/>
      <c r="B52" s="65"/>
      <c r="C52" s="65"/>
      <c r="D52" s="65"/>
      <c r="E52" s="73"/>
      <c r="F52" s="132"/>
      <c r="G52" s="132"/>
      <c r="H52" s="65"/>
      <c r="I52" s="65"/>
      <c r="J52" s="65" t="s">
        <v>1326</v>
      </c>
      <c r="K52" s="68" t="s">
        <v>1385</v>
      </c>
      <c r="L52" s="132"/>
      <c r="M52" s="132"/>
    </row>
    <row r="53" spans="1:13">
      <c r="A53" s="65"/>
      <c r="B53" s="65"/>
      <c r="C53" s="65"/>
      <c r="D53" s="65"/>
      <c r="E53" s="73"/>
      <c r="F53" s="132"/>
      <c r="G53" s="132"/>
      <c r="H53" s="65"/>
      <c r="I53" s="65"/>
      <c r="J53" s="65" t="s">
        <v>1386</v>
      </c>
      <c r="K53" s="68" t="s">
        <v>1387</v>
      </c>
      <c r="L53" s="132"/>
      <c r="M53" s="132"/>
    </row>
    <row r="54" spans="1:13">
      <c r="A54" s="65"/>
      <c r="B54" s="65"/>
      <c r="C54" s="65"/>
      <c r="D54" s="65"/>
      <c r="E54" s="73"/>
      <c r="F54" s="132"/>
      <c r="G54" s="132"/>
      <c r="H54" s="65"/>
      <c r="I54" s="65"/>
      <c r="J54" s="65" t="s">
        <v>1388</v>
      </c>
      <c r="K54" s="68" t="s">
        <v>1389</v>
      </c>
      <c r="L54" s="132"/>
      <c r="M54" s="132"/>
    </row>
    <row r="55" spans="1:13">
      <c r="A55" s="65"/>
      <c r="B55" s="65"/>
      <c r="C55" s="65"/>
      <c r="D55" s="65"/>
      <c r="E55" s="73"/>
      <c r="F55" s="132"/>
      <c r="G55" s="132"/>
      <c r="H55" s="65"/>
      <c r="I55" s="65"/>
      <c r="J55" s="65" t="s">
        <v>1317</v>
      </c>
      <c r="K55" s="68" t="s">
        <v>1390</v>
      </c>
      <c r="L55" s="132">
        <v>100</v>
      </c>
      <c r="M55" s="132">
        <v>100</v>
      </c>
    </row>
    <row r="56" spans="1:13" ht="24">
      <c r="A56" s="65" t="s">
        <v>1328</v>
      </c>
      <c r="B56" s="65" t="s">
        <v>1307</v>
      </c>
      <c r="C56" s="65" t="s">
        <v>1391</v>
      </c>
      <c r="D56" s="65"/>
      <c r="E56" s="73" t="s">
        <v>1392</v>
      </c>
      <c r="F56" s="132"/>
      <c r="G56" s="132"/>
      <c r="H56" s="65" t="s">
        <v>1321</v>
      </c>
      <c r="I56" s="65" t="s">
        <v>1388</v>
      </c>
      <c r="J56" s="65"/>
      <c r="K56" s="67" t="s">
        <v>1393</v>
      </c>
      <c r="L56" s="132"/>
      <c r="M56" s="132"/>
    </row>
    <row r="57" spans="1:13">
      <c r="A57" s="65"/>
      <c r="B57" s="65"/>
      <c r="C57" s="65"/>
      <c r="D57" s="65"/>
      <c r="E57" s="73"/>
      <c r="F57" s="132"/>
      <c r="G57" s="132"/>
      <c r="H57" s="65"/>
      <c r="I57" s="65"/>
      <c r="J57" s="65" t="s">
        <v>1307</v>
      </c>
      <c r="K57" s="68" t="s">
        <v>1394</v>
      </c>
      <c r="L57" s="132"/>
      <c r="M57" s="132"/>
    </row>
    <row r="58" spans="1:13">
      <c r="A58" s="65"/>
      <c r="B58" s="65"/>
      <c r="C58" s="65"/>
      <c r="D58" s="65"/>
      <c r="E58" s="73"/>
      <c r="F58" s="132"/>
      <c r="G58" s="132"/>
      <c r="H58" s="65"/>
      <c r="I58" s="65"/>
      <c r="J58" s="65" t="s">
        <v>1313</v>
      </c>
      <c r="K58" s="68" t="s">
        <v>1395</v>
      </c>
      <c r="L58" s="132"/>
      <c r="M58" s="132"/>
    </row>
    <row r="59" spans="1:13">
      <c r="A59" s="65"/>
      <c r="B59" s="65"/>
      <c r="C59" s="65"/>
      <c r="D59" s="65"/>
      <c r="E59" s="73"/>
      <c r="F59" s="132"/>
      <c r="G59" s="132"/>
      <c r="H59" s="65"/>
      <c r="I59" s="65"/>
      <c r="J59" s="65" t="s">
        <v>1315</v>
      </c>
      <c r="K59" s="68" t="s">
        <v>1396</v>
      </c>
      <c r="L59" s="132"/>
      <c r="M59" s="132"/>
    </row>
    <row r="60" spans="1:13">
      <c r="A60" s="65"/>
      <c r="B60" s="65"/>
      <c r="C60" s="65"/>
      <c r="D60" s="65"/>
      <c r="E60" s="73"/>
      <c r="F60" s="132"/>
      <c r="G60" s="132"/>
      <c r="H60" s="65"/>
      <c r="I60" s="65"/>
      <c r="J60" s="65" t="s">
        <v>1337</v>
      </c>
      <c r="K60" s="68" t="s">
        <v>1397</v>
      </c>
      <c r="L60" s="132"/>
      <c r="M60" s="132"/>
    </row>
    <row r="61" spans="1:13">
      <c r="A61" s="65"/>
      <c r="B61" s="65"/>
      <c r="C61" s="65"/>
      <c r="D61" s="65"/>
      <c r="E61" s="73"/>
      <c r="F61" s="132"/>
      <c r="G61" s="132"/>
      <c r="H61" s="65"/>
      <c r="I61" s="65"/>
      <c r="J61" s="65" t="s">
        <v>1317</v>
      </c>
      <c r="K61" s="68" t="s">
        <v>1398</v>
      </c>
      <c r="L61" s="132"/>
      <c r="M61" s="132"/>
    </row>
    <row r="62" spans="1:13" ht="24">
      <c r="A62" s="65" t="s">
        <v>1328</v>
      </c>
      <c r="B62" s="65" t="s">
        <v>1307</v>
      </c>
      <c r="C62" s="65" t="s">
        <v>1399</v>
      </c>
      <c r="D62" s="65"/>
      <c r="E62" s="73" t="s">
        <v>1400</v>
      </c>
      <c r="F62" s="135"/>
      <c r="G62" s="135"/>
      <c r="H62" s="65" t="s">
        <v>1345</v>
      </c>
      <c r="I62" s="65" t="s">
        <v>1401</v>
      </c>
      <c r="J62" s="65"/>
      <c r="K62" s="67" t="s">
        <v>1402</v>
      </c>
      <c r="L62" s="135"/>
      <c r="M62" s="135"/>
    </row>
    <row r="63" spans="1:13">
      <c r="A63" s="65"/>
      <c r="B63" s="65"/>
      <c r="C63" s="65"/>
      <c r="D63" s="65"/>
      <c r="E63" s="73"/>
      <c r="F63" s="132"/>
      <c r="G63" s="132"/>
      <c r="H63" s="65"/>
      <c r="I63" s="65"/>
      <c r="J63" s="65" t="s">
        <v>1307</v>
      </c>
      <c r="K63" s="67" t="s">
        <v>1347</v>
      </c>
      <c r="L63" s="132"/>
      <c r="M63" s="132"/>
    </row>
    <row r="64" spans="1:13">
      <c r="A64" s="65"/>
      <c r="B64" s="65"/>
      <c r="C64" s="65"/>
      <c r="D64" s="65"/>
      <c r="E64" s="73"/>
      <c r="F64" s="132"/>
      <c r="G64" s="132"/>
      <c r="H64" s="65"/>
      <c r="I64" s="65"/>
      <c r="J64" s="65" t="s">
        <v>1313</v>
      </c>
      <c r="K64" s="67" t="s">
        <v>1348</v>
      </c>
      <c r="L64" s="132"/>
      <c r="M64" s="132"/>
    </row>
    <row r="65" spans="1:13">
      <c r="A65" s="65"/>
      <c r="B65" s="65"/>
      <c r="C65" s="65"/>
      <c r="D65" s="65"/>
      <c r="E65" s="73"/>
      <c r="F65" s="132"/>
      <c r="G65" s="132"/>
      <c r="H65" s="65"/>
      <c r="I65" s="65"/>
      <c r="J65" s="65" t="s">
        <v>1317</v>
      </c>
      <c r="K65" s="67" t="s">
        <v>1403</v>
      </c>
      <c r="L65" s="132"/>
      <c r="M65" s="132"/>
    </row>
    <row r="66" spans="1:13">
      <c r="A66" s="65" t="s">
        <v>1328</v>
      </c>
      <c r="B66" s="65" t="s">
        <v>1307</v>
      </c>
      <c r="C66" s="65" t="s">
        <v>1317</v>
      </c>
      <c r="D66" s="65"/>
      <c r="E66" s="69" t="s">
        <v>1404</v>
      </c>
      <c r="F66" s="132"/>
      <c r="G66" s="132"/>
      <c r="H66" s="65" t="s">
        <v>1373</v>
      </c>
      <c r="I66" s="65" t="s">
        <v>1337</v>
      </c>
      <c r="J66" s="65"/>
      <c r="K66" s="72" t="s">
        <v>1405</v>
      </c>
      <c r="L66" s="132"/>
      <c r="M66" s="132"/>
    </row>
    <row r="67" spans="1:13">
      <c r="A67" s="65" t="s">
        <v>1406</v>
      </c>
      <c r="B67" s="65"/>
      <c r="C67" s="65"/>
      <c r="D67" s="65"/>
      <c r="E67" s="69" t="s">
        <v>1407</v>
      </c>
      <c r="F67" s="132"/>
      <c r="G67" s="132"/>
      <c r="H67" s="65" t="s">
        <v>1408</v>
      </c>
      <c r="I67" s="65"/>
      <c r="J67" s="65"/>
      <c r="K67" s="69" t="s">
        <v>1409</v>
      </c>
      <c r="L67" s="132"/>
      <c r="M67" s="132"/>
    </row>
    <row r="68" spans="1:13">
      <c r="A68" s="65"/>
      <c r="B68" s="65" t="s">
        <v>1337</v>
      </c>
      <c r="C68" s="65"/>
      <c r="D68" s="65"/>
      <c r="E68" s="69" t="s">
        <v>1410</v>
      </c>
      <c r="F68" s="132"/>
      <c r="G68" s="132"/>
      <c r="H68" s="65"/>
      <c r="I68" s="65" t="s">
        <v>1307</v>
      </c>
      <c r="J68" s="65"/>
      <c r="K68" s="69" t="s">
        <v>1256</v>
      </c>
      <c r="L68" s="132"/>
      <c r="M68" s="132"/>
    </row>
    <row r="69" spans="1:13">
      <c r="A69" s="65"/>
      <c r="B69" s="65"/>
      <c r="C69" s="65" t="s">
        <v>1315</v>
      </c>
      <c r="D69" s="65"/>
      <c r="E69" s="69" t="s">
        <v>1411</v>
      </c>
      <c r="F69" s="132"/>
      <c r="G69" s="132"/>
      <c r="H69" s="65"/>
      <c r="I69" s="65"/>
      <c r="J69" s="65" t="s">
        <v>1307</v>
      </c>
      <c r="K69" s="69" t="s">
        <v>1412</v>
      </c>
      <c r="L69" s="132"/>
      <c r="M69" s="132"/>
    </row>
    <row r="70" spans="1:13">
      <c r="A70" s="65"/>
      <c r="B70" s="65"/>
      <c r="C70" s="65"/>
      <c r="D70" s="65"/>
      <c r="E70" s="69"/>
      <c r="F70" s="132"/>
      <c r="G70" s="132"/>
      <c r="H70" s="65"/>
      <c r="I70" s="65" t="s">
        <v>1313</v>
      </c>
      <c r="J70" s="65"/>
      <c r="K70" s="69" t="s">
        <v>1413</v>
      </c>
      <c r="L70" s="132"/>
      <c r="M70" s="132"/>
    </row>
    <row r="71" spans="1:13">
      <c r="A71" s="65"/>
      <c r="B71" s="65"/>
      <c r="C71" s="65"/>
      <c r="D71" s="65"/>
      <c r="E71" s="69"/>
      <c r="F71" s="132"/>
      <c r="G71" s="132"/>
      <c r="H71" s="65"/>
      <c r="I71" s="65"/>
      <c r="J71" s="65" t="s">
        <v>1317</v>
      </c>
      <c r="K71" s="69" t="s">
        <v>1414</v>
      </c>
      <c r="L71" s="132"/>
      <c r="M71" s="132"/>
    </row>
    <row r="72" spans="1:13">
      <c r="A72" s="6"/>
      <c r="B72" s="6"/>
      <c r="C72" s="6"/>
      <c r="D72" s="6"/>
      <c r="E72" s="6"/>
      <c r="F72" s="113"/>
      <c r="G72" s="113"/>
      <c r="H72" s="65" t="s">
        <v>1321</v>
      </c>
      <c r="I72" s="65"/>
      <c r="J72" s="71"/>
      <c r="K72" s="74" t="s">
        <v>728</v>
      </c>
      <c r="L72" s="132"/>
      <c r="M72" s="132"/>
    </row>
    <row r="73" spans="1:13">
      <c r="A73" s="6"/>
      <c r="B73" s="6"/>
      <c r="C73" s="6"/>
      <c r="D73" s="6"/>
      <c r="E73" s="6"/>
      <c r="F73" s="113"/>
      <c r="G73" s="113"/>
      <c r="H73" s="65"/>
      <c r="I73" s="65" t="s">
        <v>1416</v>
      </c>
      <c r="J73" s="71"/>
      <c r="K73" s="71" t="s">
        <v>773</v>
      </c>
      <c r="L73" s="132"/>
      <c r="M73" s="132"/>
    </row>
    <row r="74" spans="1:13" ht="24">
      <c r="A74" s="6"/>
      <c r="B74" s="6"/>
      <c r="C74" s="6"/>
      <c r="D74" s="6"/>
      <c r="E74" s="6"/>
      <c r="F74" s="113"/>
      <c r="G74" s="113"/>
      <c r="H74" s="65"/>
      <c r="I74" s="65"/>
      <c r="J74" s="71">
        <v>99</v>
      </c>
      <c r="K74" s="72" t="s">
        <v>774</v>
      </c>
      <c r="L74" s="132"/>
      <c r="M74" s="132"/>
    </row>
    <row r="75" spans="1:13">
      <c r="A75" s="65" t="s">
        <v>1406</v>
      </c>
      <c r="B75" s="65"/>
      <c r="C75" s="65"/>
      <c r="D75" s="65"/>
      <c r="E75" s="72" t="s">
        <v>1407</v>
      </c>
      <c r="F75" s="135"/>
      <c r="G75" s="135"/>
      <c r="H75" s="65" t="s">
        <v>1588</v>
      </c>
      <c r="I75" s="65"/>
      <c r="J75" s="71"/>
      <c r="K75" s="72" t="s">
        <v>1590</v>
      </c>
      <c r="L75" s="135"/>
      <c r="M75" s="135"/>
    </row>
    <row r="76" spans="1:13">
      <c r="A76" s="65"/>
      <c r="B76" s="65" t="s">
        <v>1326</v>
      </c>
      <c r="C76" s="65"/>
      <c r="D76" s="65"/>
      <c r="E76" s="72" t="s">
        <v>1415</v>
      </c>
      <c r="F76" s="135"/>
      <c r="G76" s="135"/>
      <c r="H76" s="65"/>
      <c r="I76" s="65" t="s">
        <v>1855</v>
      </c>
      <c r="J76" s="65" t="s">
        <v>1856</v>
      </c>
      <c r="K76" s="69" t="s">
        <v>1423</v>
      </c>
      <c r="L76" s="135"/>
      <c r="M76" s="135"/>
    </row>
    <row r="77" spans="1:13">
      <c r="A77" s="65"/>
      <c r="B77" s="65"/>
      <c r="C77" s="65" t="s">
        <v>1587</v>
      </c>
      <c r="D77" s="65"/>
      <c r="E77" s="72" t="s">
        <v>1593</v>
      </c>
      <c r="F77" s="132"/>
      <c r="G77" s="132"/>
      <c r="H77" s="65"/>
      <c r="I77" s="65" t="s">
        <v>1589</v>
      </c>
      <c r="J77" s="71"/>
      <c r="K77" s="72" t="s">
        <v>1591</v>
      </c>
      <c r="L77" s="132"/>
      <c r="M77" s="132"/>
    </row>
    <row r="78" spans="1:13">
      <c r="A78" s="65"/>
      <c r="B78" s="6"/>
      <c r="C78" s="6"/>
      <c r="D78" s="6"/>
      <c r="E78" s="6"/>
      <c r="F78" s="132"/>
      <c r="G78" s="132"/>
      <c r="H78" s="65"/>
      <c r="I78" s="65"/>
      <c r="J78" s="71">
        <v>99</v>
      </c>
      <c r="K78" s="72" t="s">
        <v>1592</v>
      </c>
      <c r="L78" s="132"/>
      <c r="M78" s="132"/>
    </row>
    <row r="79" spans="1:13">
      <c r="A79" s="65"/>
      <c r="B79" s="65"/>
      <c r="C79" s="65"/>
      <c r="D79" s="65"/>
      <c r="E79" s="72"/>
      <c r="F79" s="132"/>
      <c r="G79" s="132"/>
      <c r="H79" s="65" t="s">
        <v>1583</v>
      </c>
      <c r="I79" s="65"/>
      <c r="J79" s="71"/>
      <c r="K79" s="72" t="s">
        <v>1585</v>
      </c>
      <c r="L79" s="135">
        <v>3160</v>
      </c>
      <c r="M79" s="135"/>
    </row>
    <row r="80" spans="1:13">
      <c r="A80" s="65"/>
      <c r="B80" s="65"/>
      <c r="C80" s="65"/>
      <c r="D80" s="65"/>
      <c r="E80" s="72"/>
      <c r="F80" s="132"/>
      <c r="G80" s="132"/>
      <c r="H80" s="65"/>
      <c r="I80" s="65" t="s">
        <v>1584</v>
      </c>
      <c r="J80" s="71"/>
      <c r="K80" s="72" t="s">
        <v>1586</v>
      </c>
      <c r="L80" s="132">
        <v>3160</v>
      </c>
      <c r="M80" s="132"/>
    </row>
    <row r="81" spans="1:13">
      <c r="A81" s="65"/>
      <c r="B81" s="65"/>
      <c r="C81" s="65"/>
      <c r="D81" s="65"/>
      <c r="E81" s="72"/>
      <c r="F81" s="132"/>
      <c r="G81" s="132"/>
      <c r="H81" s="65" t="s">
        <v>1417</v>
      </c>
      <c r="I81" s="65"/>
      <c r="J81" s="71"/>
      <c r="K81" s="71" t="s">
        <v>1238</v>
      </c>
      <c r="L81" s="135">
        <v>12300</v>
      </c>
      <c r="M81" s="135">
        <v>8930</v>
      </c>
    </row>
    <row r="82" spans="1:13">
      <c r="A82" s="65"/>
      <c r="B82" s="65"/>
      <c r="C82" s="65"/>
      <c r="D82" s="65"/>
      <c r="E82" s="72"/>
      <c r="F82" s="132"/>
      <c r="G82" s="132"/>
      <c r="H82" s="65"/>
      <c r="I82" s="65" t="s">
        <v>1337</v>
      </c>
      <c r="J82" s="71"/>
      <c r="K82" s="71" t="s">
        <v>1418</v>
      </c>
      <c r="L82" s="141">
        <v>12300</v>
      </c>
      <c r="M82" s="132">
        <v>8930</v>
      </c>
    </row>
    <row r="83" spans="1:13">
      <c r="A83" s="65"/>
      <c r="B83" s="65"/>
      <c r="C83" s="65"/>
      <c r="D83" s="65"/>
      <c r="E83" s="72"/>
      <c r="F83" s="132"/>
      <c r="G83" s="132"/>
      <c r="H83" s="65"/>
      <c r="I83" s="65"/>
      <c r="J83" s="71">
        <v>11</v>
      </c>
      <c r="K83" s="75" t="s">
        <v>1419</v>
      </c>
      <c r="L83" s="141">
        <v>12300</v>
      </c>
      <c r="M83" s="132">
        <v>8930</v>
      </c>
    </row>
    <row r="84" spans="1:13">
      <c r="A84" s="65"/>
      <c r="B84" s="65"/>
      <c r="C84" s="65"/>
      <c r="D84" s="65"/>
      <c r="E84" s="72"/>
      <c r="F84" s="132"/>
      <c r="G84" s="132"/>
      <c r="H84" s="65"/>
      <c r="I84" s="65"/>
      <c r="J84" s="71">
        <v>31</v>
      </c>
      <c r="K84" s="75" t="s">
        <v>1420</v>
      </c>
      <c r="L84" s="141"/>
      <c r="M84" s="132"/>
    </row>
    <row r="85" spans="1:13">
      <c r="A85" s="65"/>
      <c r="B85" s="65"/>
      <c r="C85" s="65"/>
      <c r="D85" s="65"/>
      <c r="E85" s="72"/>
      <c r="F85" s="132"/>
      <c r="G85" s="132"/>
      <c r="H85" s="65"/>
      <c r="I85" s="65"/>
      <c r="J85" s="71">
        <v>33</v>
      </c>
      <c r="K85" s="75" t="s">
        <v>1421</v>
      </c>
      <c r="L85" s="141"/>
      <c r="M85" s="132"/>
    </row>
    <row r="86" spans="1:13">
      <c r="A86" s="65"/>
      <c r="B86" s="65"/>
      <c r="C86" s="65"/>
      <c r="D86" s="65"/>
      <c r="E86" s="72"/>
      <c r="F86" s="132"/>
      <c r="G86" s="132"/>
      <c r="H86" s="65"/>
      <c r="I86" s="65"/>
      <c r="J86" s="71">
        <v>98</v>
      </c>
      <c r="K86" s="75" t="s">
        <v>1422</v>
      </c>
      <c r="L86" s="141"/>
      <c r="M86" s="132"/>
    </row>
    <row r="87" spans="1:13">
      <c r="A87" s="65"/>
      <c r="B87" s="65"/>
      <c r="C87" s="65"/>
      <c r="D87" s="65"/>
      <c r="E87" s="72"/>
      <c r="F87" s="132"/>
      <c r="G87" s="132"/>
      <c r="H87" s="65"/>
      <c r="I87" s="65"/>
      <c r="J87" s="71"/>
      <c r="L87" s="132"/>
      <c r="M87" s="132"/>
    </row>
    <row r="88" spans="1:13">
      <c r="A88" s="65"/>
      <c r="B88" s="65"/>
      <c r="C88" s="65"/>
      <c r="D88" s="65"/>
      <c r="E88" s="72"/>
      <c r="F88" s="132"/>
      <c r="G88" s="132"/>
      <c r="H88" s="65"/>
      <c r="I88" s="65"/>
      <c r="J88" s="71"/>
      <c r="K88" s="69"/>
      <c r="L88" s="132"/>
      <c r="M88" s="132"/>
    </row>
    <row r="89" spans="1:13">
      <c r="A89" s="65"/>
      <c r="B89" s="65"/>
      <c r="C89" s="65"/>
      <c r="D89" s="65"/>
      <c r="E89" s="72"/>
      <c r="F89" s="132"/>
      <c r="G89" s="132"/>
      <c r="H89" s="65"/>
      <c r="I89" s="65"/>
      <c r="J89" s="71"/>
      <c r="K89" s="69"/>
      <c r="L89" s="132"/>
      <c r="M89" s="132"/>
    </row>
    <row r="90" spans="1:13">
      <c r="A90" s="65"/>
      <c r="B90" s="65"/>
      <c r="C90" s="65"/>
      <c r="D90" s="65"/>
      <c r="E90" s="72"/>
      <c r="F90" s="132"/>
      <c r="G90" s="132"/>
      <c r="H90" s="65"/>
      <c r="I90" s="65"/>
      <c r="J90" s="71"/>
      <c r="K90" s="69"/>
      <c r="L90" s="135"/>
      <c r="M90" s="132"/>
    </row>
    <row r="91" spans="1:13">
      <c r="A91" s="65"/>
      <c r="B91" s="65"/>
      <c r="C91" s="65"/>
      <c r="D91" s="65"/>
      <c r="E91" s="73"/>
      <c r="F91" s="132"/>
      <c r="G91" s="132"/>
      <c r="H91" s="65"/>
      <c r="I91" s="65"/>
      <c r="J91" s="65"/>
      <c r="K91" s="69"/>
      <c r="L91" s="132"/>
      <c r="M91" s="132"/>
    </row>
    <row r="92" spans="1:13">
      <c r="A92" s="412" t="s">
        <v>1424</v>
      </c>
      <c r="B92" s="413"/>
      <c r="C92" s="413"/>
      <c r="D92" s="413"/>
      <c r="E92" s="414"/>
      <c r="F92" s="312">
        <f>F6+F17++F30+F34++F39+F44++F62+F56+F75</f>
        <v>63600</v>
      </c>
      <c r="G92" s="312">
        <f>G6+G17++G30+G34++G39+G44++G62+G56+G75</f>
        <v>43630</v>
      </c>
      <c r="H92" s="412" t="s">
        <v>1425</v>
      </c>
      <c r="I92" s="413"/>
      <c r="J92" s="413"/>
      <c r="K92" s="414"/>
      <c r="L92" s="312">
        <f>L6+L17+L30+L34+L39+L44+L62+L75+L79+L81</f>
        <v>63600</v>
      </c>
      <c r="M92" s="312">
        <f>M6+M17+M30+M34+M39+M44+M62+M75+M79+M81</f>
        <v>43630</v>
      </c>
    </row>
    <row r="93" spans="1:13" ht="19.5" customHeight="1">
      <c r="A93" s="76" t="s">
        <v>1594</v>
      </c>
      <c r="B93" s="76"/>
      <c r="C93" s="76"/>
      <c r="D93" s="76"/>
      <c r="E93" s="76"/>
      <c r="F93" s="136"/>
      <c r="G93" s="136"/>
      <c r="H93" s="76"/>
      <c r="I93" s="76"/>
      <c r="J93" s="76"/>
      <c r="K93" s="76"/>
      <c r="L93" s="136"/>
      <c r="M93" s="137"/>
    </row>
    <row r="94" spans="1:13">
      <c r="A94" s="76"/>
      <c r="B94" s="76"/>
      <c r="C94" s="76"/>
      <c r="D94" s="76"/>
      <c r="E94" s="76"/>
      <c r="F94" s="136"/>
      <c r="G94" s="136"/>
      <c r="H94" s="76"/>
      <c r="I94" s="76"/>
      <c r="J94" s="76"/>
      <c r="K94" s="76"/>
      <c r="L94" s="136"/>
      <c r="M94" s="137"/>
    </row>
    <row r="95" spans="1:13">
      <c r="A95" s="76"/>
      <c r="B95" s="76"/>
      <c r="C95" s="76"/>
      <c r="D95" s="76"/>
      <c r="E95" s="76"/>
      <c r="F95" s="136"/>
      <c r="G95" s="136"/>
      <c r="H95" s="76"/>
      <c r="I95" s="76"/>
      <c r="J95" s="76"/>
      <c r="K95" s="76"/>
      <c r="L95" s="136"/>
      <c r="M95" s="137"/>
    </row>
    <row r="96" spans="1:13">
      <c r="A96" s="76"/>
      <c r="B96" s="76"/>
      <c r="C96" s="76"/>
      <c r="D96" s="76"/>
      <c r="E96" s="76"/>
      <c r="F96" s="136"/>
      <c r="G96" s="136"/>
      <c r="H96" s="76"/>
      <c r="I96" s="76"/>
      <c r="J96" s="76"/>
      <c r="K96" s="76"/>
      <c r="L96" s="136"/>
      <c r="M96" s="137"/>
    </row>
    <row r="97" spans="1:13">
      <c r="A97" s="76"/>
      <c r="B97" s="76"/>
      <c r="C97" s="76"/>
      <c r="D97" s="76"/>
      <c r="E97" s="76"/>
      <c r="F97" s="136"/>
      <c r="G97" s="136"/>
      <c r="H97" s="76"/>
      <c r="I97" s="76"/>
      <c r="J97" s="76"/>
      <c r="K97" s="76"/>
      <c r="L97" s="136"/>
      <c r="M97" s="137"/>
    </row>
    <row r="98" spans="1:13">
      <c r="A98" s="63"/>
      <c r="B98" s="63"/>
      <c r="C98" s="63"/>
      <c r="D98" s="63"/>
      <c r="E98" s="63"/>
      <c r="F98" s="137"/>
      <c r="G98" s="137"/>
      <c r="H98" s="63"/>
      <c r="I98" s="63"/>
      <c r="J98" s="63"/>
      <c r="K98" s="63"/>
      <c r="L98" s="137"/>
      <c r="M98" s="137"/>
    </row>
    <row r="99" spans="1:13">
      <c r="A99" s="63"/>
      <c r="B99" s="63"/>
      <c r="C99" s="63"/>
      <c r="D99" s="63"/>
      <c r="E99" s="63"/>
      <c r="F99" s="137"/>
      <c r="G99" s="137"/>
      <c r="H99" s="63"/>
      <c r="I99" s="63"/>
      <c r="J99" s="63"/>
      <c r="K99" s="63"/>
      <c r="L99" s="137"/>
      <c r="M99" s="137"/>
    </row>
    <row r="100" spans="1:13">
      <c r="A100" s="63"/>
      <c r="B100" s="63"/>
      <c r="C100" s="63"/>
      <c r="D100" s="63"/>
      <c r="E100" s="63"/>
      <c r="F100" s="137"/>
      <c r="G100" s="137"/>
      <c r="H100" s="63"/>
      <c r="I100" s="63"/>
      <c r="J100" s="63"/>
      <c r="K100" s="63"/>
      <c r="L100" s="137"/>
      <c r="M100" s="137"/>
    </row>
    <row r="101" spans="1:13">
      <c r="A101" s="63"/>
      <c r="B101" s="63"/>
      <c r="C101" s="63"/>
      <c r="D101" s="63"/>
      <c r="E101" s="63"/>
      <c r="F101" s="137"/>
      <c r="G101" s="137"/>
      <c r="H101" s="63"/>
      <c r="I101" s="63"/>
      <c r="J101" s="63"/>
      <c r="K101" s="63"/>
      <c r="L101" s="137"/>
      <c r="M101" s="137"/>
    </row>
    <row r="102" spans="1:13">
      <c r="A102" s="63"/>
      <c r="B102" s="63"/>
      <c r="C102" s="63"/>
      <c r="D102" s="63"/>
      <c r="E102" s="63"/>
      <c r="F102" s="137"/>
      <c r="G102" s="137"/>
      <c r="H102" s="63"/>
      <c r="I102" s="63"/>
      <c r="J102" s="63"/>
      <c r="K102" s="63"/>
      <c r="L102" s="137"/>
      <c r="M102" s="137"/>
    </row>
    <row r="103" spans="1:13">
      <c r="A103" s="63"/>
      <c r="B103" s="63"/>
      <c r="C103" s="63"/>
      <c r="D103" s="63"/>
      <c r="E103" s="63"/>
      <c r="F103" s="137"/>
      <c r="G103" s="137"/>
      <c r="H103" s="63"/>
      <c r="I103" s="63"/>
      <c r="J103" s="63"/>
      <c r="K103" s="63"/>
      <c r="L103" s="137"/>
      <c r="M103" s="137"/>
    </row>
    <row r="104" spans="1:13">
      <c r="A104" s="63"/>
      <c r="B104" s="63"/>
      <c r="C104" s="63"/>
      <c r="D104" s="63"/>
      <c r="E104" s="63"/>
      <c r="F104" s="137"/>
      <c r="G104" s="137"/>
      <c r="H104" s="63"/>
      <c r="I104" s="63"/>
      <c r="J104" s="63"/>
      <c r="K104" s="63"/>
      <c r="L104" s="137"/>
      <c r="M104" s="137"/>
    </row>
    <row r="105" spans="1:13">
      <c r="A105" s="63"/>
      <c r="B105" s="63"/>
      <c r="C105" s="63"/>
      <c r="D105" s="63"/>
      <c r="E105" s="63"/>
      <c r="F105" s="137"/>
      <c r="G105" s="137"/>
      <c r="H105" s="63"/>
      <c r="I105" s="63"/>
      <c r="J105" s="63"/>
      <c r="K105" s="63"/>
      <c r="L105" s="137"/>
      <c r="M105" s="137"/>
    </row>
    <row r="106" spans="1:13">
      <c r="A106" s="63"/>
      <c r="B106" s="63"/>
      <c r="C106" s="63"/>
      <c r="D106" s="63"/>
      <c r="E106" s="63"/>
      <c r="F106" s="137"/>
      <c r="G106" s="137"/>
      <c r="H106" s="63"/>
      <c r="I106" s="63"/>
      <c r="J106" s="63"/>
      <c r="K106" s="63"/>
      <c r="L106" s="137"/>
      <c r="M106" s="137"/>
    </row>
    <row r="107" spans="1:13">
      <c r="A107" s="63"/>
      <c r="B107" s="63"/>
      <c r="C107" s="63"/>
      <c r="D107" s="63"/>
      <c r="E107" s="63"/>
      <c r="F107" s="137"/>
      <c r="G107" s="137"/>
      <c r="H107" s="63"/>
      <c r="I107" s="63"/>
      <c r="J107" s="63"/>
      <c r="K107" s="63"/>
      <c r="L107" s="137"/>
      <c r="M107" s="137"/>
    </row>
  </sheetData>
  <mergeCells count="13">
    <mergeCell ref="M4:M5"/>
    <mergeCell ref="A92:E92"/>
    <mergeCell ref="H92:K92"/>
    <mergeCell ref="A2:M2"/>
    <mergeCell ref="A3:E3"/>
    <mergeCell ref="F3:J3"/>
    <mergeCell ref="A4:D4"/>
    <mergeCell ref="E4:E5"/>
    <mergeCell ref="F4:F5"/>
    <mergeCell ref="G4:G5"/>
    <mergeCell ref="H4:J4"/>
    <mergeCell ref="K4:K5"/>
    <mergeCell ref="L4:L5"/>
  </mergeCells>
  <phoneticPr fontId="81" type="noConversion"/>
  <printOptions horizontalCentered="1"/>
  <pageMargins left="0.70866141732283472" right="0.70866141732283472" top="0.74803149606299213" bottom="0.74803149606299213" header="0.31496062992125984" footer="0.31496062992125984"/>
  <pageSetup paperSize="9" scale="90" orientation="landscape" verticalDpi="0" r:id="rId1"/>
</worksheet>
</file>

<file path=xl/worksheets/sheet8.xml><?xml version="1.0" encoding="utf-8"?>
<worksheet xmlns="http://schemas.openxmlformats.org/spreadsheetml/2006/main" xmlns:r="http://schemas.openxmlformats.org/officeDocument/2006/relationships">
  <dimension ref="A1:D26"/>
  <sheetViews>
    <sheetView showZeros="0" workbookViewId="0">
      <selection activeCell="D15" sqref="D14:D15"/>
    </sheetView>
  </sheetViews>
  <sheetFormatPr defaultColWidth="9" defaultRowHeight="13.5"/>
  <cols>
    <col min="1" max="1" width="26.625" style="147" customWidth="1"/>
    <col min="2" max="2" width="12.625" style="379" customWidth="1"/>
    <col min="3" max="4" width="22.375" style="379" customWidth="1"/>
    <col min="5" max="16384" width="9" style="77"/>
  </cols>
  <sheetData>
    <row r="1" spans="1:4" ht="14.25">
      <c r="A1" s="142" t="s">
        <v>1532</v>
      </c>
    </row>
    <row r="2" spans="1:4" ht="22.5">
      <c r="A2" s="419" t="s">
        <v>1861</v>
      </c>
      <c r="B2" s="419"/>
      <c r="C2" s="419"/>
      <c r="D2" s="419"/>
    </row>
    <row r="3" spans="1:4" ht="22.5">
      <c r="A3" s="143"/>
      <c r="B3" s="380"/>
      <c r="C3" s="380"/>
      <c r="D3" s="380"/>
    </row>
    <row r="4" spans="1:4" s="78" customFormat="1" ht="14.25">
      <c r="A4" s="144"/>
      <c r="B4" s="381"/>
      <c r="C4" s="381"/>
      <c r="D4" s="382" t="s">
        <v>1565</v>
      </c>
    </row>
    <row r="5" spans="1:4" ht="30" customHeight="1">
      <c r="A5" s="363" t="s">
        <v>1426</v>
      </c>
      <c r="B5" s="383" t="s">
        <v>1427</v>
      </c>
      <c r="C5" s="384" t="s">
        <v>1428</v>
      </c>
      <c r="D5" s="384" t="s">
        <v>1566</v>
      </c>
    </row>
    <row r="6" spans="1:4" ht="20.25" customHeight="1">
      <c r="A6" s="79" t="s">
        <v>1429</v>
      </c>
      <c r="B6" s="387">
        <f t="shared" ref="B6:B23" si="0">SUM(C6:D6)</f>
        <v>121726</v>
      </c>
      <c r="C6" s="387">
        <v>32791</v>
      </c>
      <c r="D6" s="387">
        <v>88935</v>
      </c>
    </row>
    <row r="7" spans="1:4" s="95" customFormat="1" ht="20.25" customHeight="1">
      <c r="A7" s="79" t="s">
        <v>1430</v>
      </c>
      <c r="B7" s="387">
        <f t="shared" si="0"/>
        <v>107575</v>
      </c>
      <c r="C7" s="387">
        <f>C8+C9+C10+C11+C12++C13</f>
        <v>67641</v>
      </c>
      <c r="D7" s="387">
        <f t="shared" ref="D7" si="1">D8+D9+D10+D11+D12++D13</f>
        <v>39934</v>
      </c>
    </row>
    <row r="8" spans="1:4" ht="20.25" customHeight="1">
      <c r="A8" s="145" t="s">
        <v>1609</v>
      </c>
      <c r="B8" s="385">
        <f t="shared" si="0"/>
        <v>42310</v>
      </c>
      <c r="C8" s="385">
        <v>25688</v>
      </c>
      <c r="D8" s="385">
        <v>16622</v>
      </c>
    </row>
    <row r="9" spans="1:4" ht="20.25" customHeight="1">
      <c r="A9" s="145" t="s">
        <v>1608</v>
      </c>
      <c r="B9" s="385">
        <f t="shared" si="0"/>
        <v>466</v>
      </c>
      <c r="C9" s="385">
        <v>130</v>
      </c>
      <c r="D9" s="385">
        <v>336</v>
      </c>
    </row>
    <row r="10" spans="1:4" ht="20.25" customHeight="1">
      <c r="A10" s="145" t="s">
        <v>1607</v>
      </c>
      <c r="B10" s="385">
        <f t="shared" si="0"/>
        <v>62515</v>
      </c>
      <c r="C10" s="385">
        <v>40784</v>
      </c>
      <c r="D10" s="385">
        <v>21731</v>
      </c>
    </row>
    <row r="11" spans="1:4" ht="20.25" customHeight="1">
      <c r="A11" s="145" t="s">
        <v>1606</v>
      </c>
      <c r="B11" s="385">
        <f t="shared" si="0"/>
        <v>1195</v>
      </c>
      <c r="C11" s="385">
        <v>41</v>
      </c>
      <c r="D11" s="385">
        <v>1154</v>
      </c>
    </row>
    <row r="12" spans="1:4" ht="20.25" customHeight="1">
      <c r="A12" s="145" t="s">
        <v>1605</v>
      </c>
      <c r="B12" s="385">
        <f t="shared" si="0"/>
        <v>1089</v>
      </c>
      <c r="C12" s="385">
        <v>998</v>
      </c>
      <c r="D12" s="385">
        <v>91</v>
      </c>
    </row>
    <row r="13" spans="1:4" ht="20.25" customHeight="1">
      <c r="A13" s="145" t="s">
        <v>1616</v>
      </c>
      <c r="B13" s="385">
        <f t="shared" si="0"/>
        <v>0</v>
      </c>
      <c r="C13" s="385"/>
      <c r="D13" s="385"/>
    </row>
    <row r="14" spans="1:4" s="95" customFormat="1" ht="20.25" customHeight="1">
      <c r="A14" s="79" t="s">
        <v>1431</v>
      </c>
      <c r="B14" s="387">
        <f t="shared" si="0"/>
        <v>90842</v>
      </c>
      <c r="C14" s="387">
        <f>C15+C16+C17+C18+C20+C21</f>
        <v>63165</v>
      </c>
      <c r="D14" s="387">
        <f>D15+D16+D17+D18+D20+D21</f>
        <v>27677</v>
      </c>
    </row>
    <row r="15" spans="1:4" ht="20.25" customHeight="1">
      <c r="A15" s="145" t="s">
        <v>1610</v>
      </c>
      <c r="B15" s="385">
        <f t="shared" si="0"/>
        <v>89785</v>
      </c>
      <c r="C15" s="385">
        <v>62305</v>
      </c>
      <c r="D15" s="385">
        <v>27480</v>
      </c>
    </row>
    <row r="16" spans="1:4" ht="20.25" customHeight="1">
      <c r="A16" s="145" t="s">
        <v>1611</v>
      </c>
      <c r="B16" s="385">
        <f t="shared" si="0"/>
        <v>724</v>
      </c>
      <c r="C16" s="385">
        <v>724</v>
      </c>
      <c r="D16" s="385"/>
    </row>
    <row r="17" spans="1:4" ht="20.25" customHeight="1">
      <c r="A17" s="145" t="s">
        <v>1612</v>
      </c>
      <c r="B17" s="385">
        <f>SUM(C17:D17)</f>
        <v>333</v>
      </c>
      <c r="C17" s="385">
        <v>136</v>
      </c>
      <c r="D17" s="385">
        <v>197</v>
      </c>
    </row>
    <row r="18" spans="1:4" ht="20.25" customHeight="1">
      <c r="A18" s="145" t="s">
        <v>1613</v>
      </c>
      <c r="B18" s="385">
        <f t="shared" si="0"/>
        <v>0</v>
      </c>
      <c r="C18" s="385"/>
      <c r="D18" s="385"/>
    </row>
    <row r="19" spans="1:4" ht="20.25" customHeight="1">
      <c r="A19" s="145" t="s">
        <v>1614</v>
      </c>
      <c r="B19" s="385">
        <f t="shared" si="0"/>
        <v>0</v>
      </c>
      <c r="C19" s="385"/>
      <c r="D19" s="385"/>
    </row>
    <row r="20" spans="1:4" ht="20.25" customHeight="1">
      <c r="A20" s="145" t="s">
        <v>1615</v>
      </c>
      <c r="B20" s="385">
        <f t="shared" si="0"/>
        <v>0</v>
      </c>
      <c r="C20" s="385"/>
      <c r="D20" s="385"/>
    </row>
    <row r="21" spans="1:4" ht="20.25" customHeight="1">
      <c r="A21" s="145" t="s">
        <v>1432</v>
      </c>
      <c r="B21" s="385">
        <f t="shared" si="0"/>
        <v>0</v>
      </c>
      <c r="C21" s="385"/>
      <c r="D21" s="385"/>
    </row>
    <row r="22" spans="1:4" s="95" customFormat="1" ht="20.25" customHeight="1">
      <c r="A22" s="79" t="s">
        <v>1433</v>
      </c>
      <c r="B22" s="387">
        <f t="shared" si="0"/>
        <v>16733</v>
      </c>
      <c r="C22" s="387">
        <f>C7-C14</f>
        <v>4476</v>
      </c>
      <c r="D22" s="387">
        <f t="shared" ref="D22" si="2">D7-D14</f>
        <v>12257</v>
      </c>
    </row>
    <row r="23" spans="1:4" ht="20.25" customHeight="1">
      <c r="A23" s="146" t="s">
        <v>1434</v>
      </c>
      <c r="B23" s="387">
        <f t="shared" si="0"/>
        <v>138459</v>
      </c>
      <c r="C23" s="387">
        <f>C6+C22</f>
        <v>37267</v>
      </c>
      <c r="D23" s="387">
        <f t="shared" ref="D23" si="3">D6+D22</f>
        <v>101192</v>
      </c>
    </row>
    <row r="24" spans="1:4" ht="33.75" customHeight="1">
      <c r="A24" s="420" t="s">
        <v>1908</v>
      </c>
      <c r="B24" s="420"/>
      <c r="C24" s="420"/>
      <c r="D24" s="420"/>
    </row>
    <row r="26" spans="1:4">
      <c r="B26" s="386"/>
      <c r="C26" s="386"/>
      <c r="D26" s="386"/>
    </row>
  </sheetData>
  <mergeCells count="2">
    <mergeCell ref="A2:D2"/>
    <mergeCell ref="A24:D24"/>
  </mergeCells>
  <phoneticPr fontId="81"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dimension ref="A1:E19"/>
  <sheetViews>
    <sheetView workbookViewId="0">
      <pane xSplit="1" ySplit="5" topLeftCell="B6" activePane="bottomRight" state="frozen"/>
      <selection pane="topRight"/>
      <selection pane="bottomLeft"/>
      <selection pane="bottomRight" activeCell="B7" sqref="B7"/>
    </sheetView>
  </sheetViews>
  <sheetFormatPr defaultColWidth="9" defaultRowHeight="13.5"/>
  <cols>
    <col min="1" max="1" width="44.125" customWidth="1"/>
    <col min="2" max="2" width="16.125" style="115" customWidth="1"/>
    <col min="3" max="3" width="46.875" customWidth="1"/>
    <col min="4" max="4" width="19.375" style="115" customWidth="1"/>
  </cols>
  <sheetData>
    <row r="1" spans="1:5" s="44" customFormat="1" ht="15.75">
      <c r="A1" s="46" t="s">
        <v>1443</v>
      </c>
      <c r="B1" s="111"/>
      <c r="C1" s="46"/>
      <c r="D1" s="111"/>
      <c r="E1" s="45"/>
    </row>
    <row r="2" spans="1:5" ht="27.95" customHeight="1">
      <c r="A2" s="421" t="s">
        <v>1862</v>
      </c>
      <c r="B2" s="421"/>
      <c r="C2" s="421"/>
      <c r="D2" s="421"/>
      <c r="E2" s="4"/>
    </row>
    <row r="3" spans="1:5" ht="20.100000000000001" customHeight="1">
      <c r="A3" s="422" t="s">
        <v>1257</v>
      </c>
      <c r="B3" s="422"/>
      <c r="C3" s="422"/>
      <c r="D3" s="422"/>
    </row>
    <row r="4" spans="1:5" s="3" customFormat="1" ht="23.1" customHeight="1">
      <c r="A4" s="5" t="s">
        <v>1258</v>
      </c>
      <c r="B4" s="112" t="s">
        <v>4</v>
      </c>
      <c r="C4" s="5" t="s">
        <v>1259</v>
      </c>
      <c r="D4" s="112" t="s">
        <v>4</v>
      </c>
    </row>
    <row r="5" spans="1:5" ht="23.1" customHeight="1">
      <c r="A5" s="6" t="s">
        <v>1260</v>
      </c>
      <c r="B5" s="114">
        <v>15000</v>
      </c>
      <c r="C5" s="6" t="s">
        <v>1261</v>
      </c>
      <c r="D5" s="113"/>
    </row>
    <row r="6" spans="1:5" ht="23.1" customHeight="1">
      <c r="A6" s="6" t="s">
        <v>1262</v>
      </c>
      <c r="B6" s="114">
        <v>15000</v>
      </c>
      <c r="C6" s="6" t="s">
        <v>1263</v>
      </c>
      <c r="D6" s="113"/>
    </row>
    <row r="7" spans="1:5" ht="23.1" customHeight="1">
      <c r="A7" s="6"/>
      <c r="B7" s="113"/>
      <c r="C7" s="6" t="s">
        <v>1264</v>
      </c>
      <c r="D7" s="113"/>
    </row>
    <row r="8" spans="1:5" ht="23.1" customHeight="1">
      <c r="A8" s="6"/>
      <c r="B8" s="113"/>
      <c r="C8" s="6" t="s">
        <v>1265</v>
      </c>
      <c r="D8" s="113"/>
    </row>
    <row r="9" spans="1:5" ht="23.1" customHeight="1">
      <c r="A9" s="6" t="s">
        <v>1266</v>
      </c>
      <c r="B9" s="113"/>
      <c r="C9" s="6" t="s">
        <v>1267</v>
      </c>
      <c r="D9" s="113"/>
    </row>
    <row r="10" spans="1:5" ht="23.1" customHeight="1">
      <c r="A10" s="6" t="s">
        <v>1268</v>
      </c>
      <c r="B10" s="113"/>
      <c r="C10" s="6" t="s">
        <v>1269</v>
      </c>
      <c r="D10" s="113">
        <v>8000</v>
      </c>
    </row>
    <row r="11" spans="1:5" ht="23.1" customHeight="1">
      <c r="A11" s="6" t="s">
        <v>1270</v>
      </c>
      <c r="B11" s="113"/>
      <c r="C11" s="6" t="s">
        <v>1271</v>
      </c>
      <c r="D11" s="113"/>
    </row>
    <row r="12" spans="1:5" ht="23.1" customHeight="1">
      <c r="A12" s="6" t="s">
        <v>1272</v>
      </c>
      <c r="B12" s="113"/>
      <c r="C12" s="6" t="s">
        <v>1273</v>
      </c>
      <c r="D12" s="113"/>
    </row>
    <row r="13" spans="1:5" ht="23.1" customHeight="1">
      <c r="A13" s="6" t="s">
        <v>1274</v>
      </c>
      <c r="B13" s="113"/>
      <c r="C13" s="6" t="s">
        <v>1275</v>
      </c>
      <c r="D13" s="113"/>
    </row>
    <row r="14" spans="1:5" ht="23.1" customHeight="1">
      <c r="A14" s="6" t="s">
        <v>1276</v>
      </c>
      <c r="B14" s="113"/>
      <c r="C14" s="6" t="s">
        <v>1277</v>
      </c>
      <c r="D14" s="113"/>
    </row>
    <row r="15" spans="1:5" ht="23.1" customHeight="1">
      <c r="A15" s="6" t="s">
        <v>1278</v>
      </c>
      <c r="B15" s="113"/>
      <c r="C15" s="6" t="s">
        <v>1279</v>
      </c>
      <c r="D15" s="113"/>
    </row>
    <row r="16" spans="1:5" ht="23.1" customHeight="1">
      <c r="A16" s="6"/>
      <c r="B16" s="113"/>
      <c r="C16" s="6" t="s">
        <v>1280</v>
      </c>
      <c r="D16" s="113">
        <v>7000</v>
      </c>
    </row>
    <row r="17" spans="1:4" ht="23.1" customHeight="1">
      <c r="A17" s="6"/>
      <c r="B17" s="113"/>
      <c r="C17" s="6" t="s">
        <v>1281</v>
      </c>
      <c r="D17" s="113">
        <v>7000</v>
      </c>
    </row>
    <row r="18" spans="1:4" ht="23.1" customHeight="1">
      <c r="A18" s="317" t="s">
        <v>1282</v>
      </c>
      <c r="B18" s="318">
        <f>B5+B9+B13+B14+B15</f>
        <v>15000</v>
      </c>
      <c r="C18" s="317" t="s">
        <v>1283</v>
      </c>
      <c r="D18" s="318">
        <f>D5+D6+D7+D8+D9+D10+D11+D12+D13+D14+D15+D15+D16</f>
        <v>15000</v>
      </c>
    </row>
    <row r="19" spans="1:4">
      <c r="A19" s="61"/>
    </row>
  </sheetData>
  <mergeCells count="2">
    <mergeCell ref="A2:D2"/>
    <mergeCell ref="A3:D3"/>
  </mergeCells>
  <phoneticPr fontId="81" type="noConversion"/>
  <printOptions horizontalCentered="1"/>
  <pageMargins left="0.74803149606299213" right="0.74803149606299213" top="0.98425196850393704" bottom="0.98425196850393704" header="0.51181102362204722" footer="0.5118110236220472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3</vt:i4>
      </vt:variant>
    </vt:vector>
  </HeadingPairs>
  <TitlesOfParts>
    <vt:vector size="15" baseType="lpstr">
      <vt:lpstr>目录</vt:lpstr>
      <vt:lpstr>预算收入</vt:lpstr>
      <vt:lpstr>一般转移</vt:lpstr>
      <vt:lpstr>专项转移</vt:lpstr>
      <vt:lpstr>预算支出</vt:lpstr>
      <vt:lpstr>平衡表</vt:lpstr>
      <vt:lpstr>政府性基金</vt:lpstr>
      <vt:lpstr>社保基金</vt:lpstr>
      <vt:lpstr>国有资本</vt:lpstr>
      <vt:lpstr>重点预留</vt:lpstr>
      <vt:lpstr>保民生支出预算表</vt:lpstr>
      <vt:lpstr>保工资、保运转支出预算表</vt:lpstr>
      <vt:lpstr>保工资、保运转支出预算表!Print_Titles</vt:lpstr>
      <vt:lpstr>保民生支出预算表!Print_Titles</vt:lpstr>
      <vt:lpstr>预算收入!Print_Titles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微软用户</cp:lastModifiedBy>
  <cp:lastPrinted>2023-12-06T01:59:45Z</cp:lastPrinted>
  <dcterms:created xsi:type="dcterms:W3CDTF">2006-09-13T11:21:00Z</dcterms:created>
  <dcterms:modified xsi:type="dcterms:W3CDTF">2024-01-08T06:22:31Z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